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0 - Vedlejší rozpočto..." sheetId="2" r:id="rId2"/>
    <sheet name="SO 01 - Probírka břehovéh..." sheetId="3" r:id="rId3"/>
    <sheet name="SO 02 - Odtěžení nánosů" sheetId="4" r:id="rId4"/>
    <sheet name="SO 03 - Oprava koryta toku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'SO 00 - Vedlejší rozpočto...'!$C$79:$K$125</definedName>
    <definedName name="_xlnm.Print_Area" localSheetId="1">'SO 00 - Vedlejší rozpočto...'!$C$4:$J$36,'SO 00 - Vedlejší rozpočto...'!$C$42:$J$61,'SO 00 - Vedlejší rozpočto...'!$C$67:$K$125</definedName>
    <definedName name="_xlnm.Print_Titles" localSheetId="1">'SO 00 - Vedlejší rozpočto...'!$79:$79</definedName>
    <definedName name="_xlnm._FilterDatabase" localSheetId="2" hidden="1">'SO 01 - Probírka břehovéh...'!$C$78:$K$125</definedName>
    <definedName name="_xlnm.Print_Area" localSheetId="2">'SO 01 - Probírka břehovéh...'!$C$4:$J$36,'SO 01 - Probírka břehovéh...'!$C$42:$J$60,'SO 01 - Probírka břehovéh...'!$C$66:$K$125</definedName>
    <definedName name="_xlnm.Print_Titles" localSheetId="2">'SO 01 - Probírka břehovéh...'!$78:$78</definedName>
    <definedName name="_xlnm._FilterDatabase" localSheetId="3" hidden="1">'SO 02 - Odtěžení nánosů'!$C$77:$K$96</definedName>
    <definedName name="_xlnm.Print_Area" localSheetId="3">'SO 02 - Odtěžení nánosů'!$C$4:$J$36,'SO 02 - Odtěžení nánosů'!$C$42:$J$59,'SO 02 - Odtěžení nánosů'!$C$65:$K$96</definedName>
    <definedName name="_xlnm.Print_Titles" localSheetId="3">'SO 02 - Odtěžení nánosů'!$77:$77</definedName>
    <definedName name="_xlnm._FilterDatabase" localSheetId="4" hidden="1">'SO 03 - Oprava koryta toku'!$C$85:$K$311</definedName>
    <definedName name="_xlnm.Print_Area" localSheetId="4">'SO 03 - Oprava koryta toku'!$C$4:$J$36,'SO 03 - Oprava koryta toku'!$C$42:$J$67,'SO 03 - Oprava koryta toku'!$C$73:$K$311</definedName>
    <definedName name="_xlnm.Print_Titles" localSheetId="4">'SO 03 - Oprava koryta toku'!$85:$85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5" r="BI311"/>
  <c r="BH311"/>
  <c r="BG311"/>
  <c r="BF311"/>
  <c r="T311"/>
  <c r="T310"/>
  <c r="R311"/>
  <c r="R310"/>
  <c r="P311"/>
  <c r="P310"/>
  <c r="BK311"/>
  <c r="BK310"/>
  <c r="J310"/>
  <c r="J311"/>
  <c r="BE311"/>
  <c r="J66"/>
  <c r="BI304"/>
  <c r="BH304"/>
  <c r="BG304"/>
  <c r="BF304"/>
  <c r="T304"/>
  <c r="R304"/>
  <c r="P304"/>
  <c r="BK304"/>
  <c r="J304"/>
  <c r="BE304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86"/>
  <c r="BH286"/>
  <c r="BG286"/>
  <c r="BF286"/>
  <c r="T286"/>
  <c r="T285"/>
  <c r="R286"/>
  <c r="R285"/>
  <c r="P286"/>
  <c r="P285"/>
  <c r="BK286"/>
  <c r="BK285"/>
  <c r="J285"/>
  <c r="J286"/>
  <c r="BE286"/>
  <c r="J65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4"/>
  <c r="BH274"/>
  <c r="BG274"/>
  <c r="BF274"/>
  <c r="T274"/>
  <c r="T273"/>
  <c r="R274"/>
  <c r="R273"/>
  <c r="P274"/>
  <c r="P273"/>
  <c r="BK274"/>
  <c r="BK273"/>
  <c r="J273"/>
  <c r="J274"/>
  <c r="BE274"/>
  <c r="J64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1"/>
  <c r="BH261"/>
  <c r="BG261"/>
  <c r="BF261"/>
  <c r="T261"/>
  <c r="T260"/>
  <c r="R261"/>
  <c r="R260"/>
  <c r="P261"/>
  <c r="P260"/>
  <c r="BK261"/>
  <c r="BK260"/>
  <c r="J260"/>
  <c r="J261"/>
  <c r="BE261"/>
  <c r="J63"/>
  <c r="BI255"/>
  <c r="BH255"/>
  <c r="BG255"/>
  <c r="BF255"/>
  <c r="T255"/>
  <c r="R255"/>
  <c r="P255"/>
  <c r="BK255"/>
  <c r="J255"/>
  <c r="BE255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2"/>
  <c r="BH242"/>
  <c r="BG242"/>
  <c r="BF242"/>
  <c r="T242"/>
  <c r="T241"/>
  <c r="R242"/>
  <c r="R241"/>
  <c r="P242"/>
  <c r="P241"/>
  <c r="BK242"/>
  <c r="BK241"/>
  <c r="J241"/>
  <c r="J242"/>
  <c r="BE242"/>
  <c r="J62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5"/>
  <c r="BH225"/>
  <c r="BG225"/>
  <c r="BF225"/>
  <c r="T225"/>
  <c r="T224"/>
  <c r="R225"/>
  <c r="R224"/>
  <c r="P225"/>
  <c r="P224"/>
  <c r="BK225"/>
  <c r="BK224"/>
  <c r="J224"/>
  <c r="J225"/>
  <c r="BE225"/>
  <c r="J61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08"/>
  <c r="BH208"/>
  <c r="BG208"/>
  <c r="BF208"/>
  <c r="T208"/>
  <c r="R208"/>
  <c r="P208"/>
  <c r="BK208"/>
  <c r="J208"/>
  <c r="BE208"/>
  <c r="BI200"/>
  <c r="BH200"/>
  <c r="BG200"/>
  <c r="BF200"/>
  <c r="T200"/>
  <c r="R200"/>
  <c r="P200"/>
  <c r="BK200"/>
  <c r="J200"/>
  <c r="BE200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0"/>
  <c r="BH190"/>
  <c r="BG190"/>
  <c r="BF190"/>
  <c r="T190"/>
  <c r="T189"/>
  <c r="R190"/>
  <c r="R189"/>
  <c r="P190"/>
  <c r="P189"/>
  <c r="BK190"/>
  <c r="BK189"/>
  <c r="J189"/>
  <c r="J190"/>
  <c r="BE190"/>
  <c r="J60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5"/>
  <c r="BH175"/>
  <c r="BG175"/>
  <c r="BF175"/>
  <c r="T175"/>
  <c r="R175"/>
  <c r="P175"/>
  <c r="BK175"/>
  <c r="J175"/>
  <c r="BE175"/>
  <c r="BI170"/>
  <c r="BH170"/>
  <c r="BG170"/>
  <c r="BF170"/>
  <c r="T170"/>
  <c r="R170"/>
  <c r="P170"/>
  <c r="BK170"/>
  <c r="J170"/>
  <c r="BE170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7"/>
  <c r="BH157"/>
  <c r="BG157"/>
  <c r="BF157"/>
  <c r="T157"/>
  <c r="T156"/>
  <c r="R157"/>
  <c r="R156"/>
  <c r="P157"/>
  <c r="P156"/>
  <c r="BK157"/>
  <c r="BK156"/>
  <c r="J156"/>
  <c r="J157"/>
  <c r="BE157"/>
  <c r="J59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09"/>
  <c r="BH109"/>
  <c r="BG109"/>
  <c r="BF109"/>
  <c r="T109"/>
  <c r="R109"/>
  <c r="P109"/>
  <c r="BK109"/>
  <c r="J109"/>
  <c r="BE109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F34"/>
  <c i="1" r="BD55"/>
  <c i="5" r="BH89"/>
  <c r="F33"/>
  <c i="1" r="BC55"/>
  <c i="5" r="BG89"/>
  <c r="F32"/>
  <c i="1" r="BB55"/>
  <c i="5" r="BF89"/>
  <c r="J31"/>
  <c i="1" r="AW55"/>
  <c i="5" r="F31"/>
  <c i="1" r="BA55"/>
  <c i="5" r="T89"/>
  <c r="T88"/>
  <c r="T87"/>
  <c r="T86"/>
  <c r="R89"/>
  <c r="R88"/>
  <c r="R87"/>
  <c r="R86"/>
  <c r="P89"/>
  <c r="P88"/>
  <c r="P87"/>
  <c r="P86"/>
  <c i="1" r="AU55"/>
  <c i="5" r="BK89"/>
  <c r="BK88"/>
  <c r="J88"/>
  <c r="BK87"/>
  <c r="J87"/>
  <c r="BK86"/>
  <c r="J86"/>
  <c r="J56"/>
  <c r="J27"/>
  <c i="1" r="AG55"/>
  <c i="5" r="J89"/>
  <c r="BE89"/>
  <c r="J30"/>
  <c i="1" r="AV55"/>
  <c i="5" r="F30"/>
  <c i="1" r="AZ55"/>
  <c i="5" r="J58"/>
  <c r="J57"/>
  <c r="F80"/>
  <c r="E78"/>
  <c r="F49"/>
  <c r="E47"/>
  <c r="J36"/>
  <c r="J21"/>
  <c r="E21"/>
  <c r="J82"/>
  <c r="J51"/>
  <c r="J20"/>
  <c r="J18"/>
  <c r="E18"/>
  <c r="F83"/>
  <c r="F52"/>
  <c r="J17"/>
  <c r="J15"/>
  <c r="E15"/>
  <c r="F82"/>
  <c r="F51"/>
  <c r="J14"/>
  <c r="J12"/>
  <c r="J80"/>
  <c r="J49"/>
  <c r="E7"/>
  <c r="E76"/>
  <c r="E45"/>
  <c i="1" r="AY54"/>
  <c r="AX54"/>
  <c i="4"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5"/>
  <c r="BH85"/>
  <c r="BG85"/>
  <c r="BF85"/>
  <c r="T85"/>
  <c r="R85"/>
  <c r="P85"/>
  <c r="BK85"/>
  <c r="J85"/>
  <c r="BE85"/>
  <c r="BI81"/>
  <c r="F34"/>
  <c i="1" r="BD54"/>
  <c i="4" r="BH81"/>
  <c r="F33"/>
  <c i="1" r="BC54"/>
  <c i="4" r="BG81"/>
  <c r="F32"/>
  <c i="1" r="BB54"/>
  <c i="4" r="BF81"/>
  <c r="J31"/>
  <c i="1" r="AW54"/>
  <c i="4" r="F31"/>
  <c i="1" r="BA54"/>
  <c i="4" r="T81"/>
  <c r="T80"/>
  <c r="T79"/>
  <c r="T78"/>
  <c r="R81"/>
  <c r="R80"/>
  <c r="R79"/>
  <c r="R78"/>
  <c r="P81"/>
  <c r="P80"/>
  <c r="P79"/>
  <c r="P78"/>
  <c i="1" r="AU54"/>
  <c i="4" r="BK81"/>
  <c r="BK80"/>
  <c r="J80"/>
  <c r="BK79"/>
  <c r="J79"/>
  <c r="BK78"/>
  <c r="J78"/>
  <c r="J56"/>
  <c r="J27"/>
  <c i="1" r="AG54"/>
  <c i="4" r="J81"/>
  <c r="BE81"/>
  <c r="J30"/>
  <c i="1" r="AV54"/>
  <c i="4" r="F30"/>
  <c i="1" r="AZ54"/>
  <c i="4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3"/>
  <c r="AX53"/>
  <c i="3" r="BI122"/>
  <c r="BH122"/>
  <c r="BG122"/>
  <c r="BF122"/>
  <c r="T122"/>
  <c r="T121"/>
  <c r="R122"/>
  <c r="R121"/>
  <c r="P122"/>
  <c r="P121"/>
  <c r="BK122"/>
  <c r="BK121"/>
  <c r="J121"/>
  <c r="J122"/>
  <c r="BE122"/>
  <c r="J59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4"/>
  <c r="BH84"/>
  <c r="BG84"/>
  <c r="BF84"/>
  <c r="T84"/>
  <c r="T83"/>
  <c r="R84"/>
  <c r="R83"/>
  <c r="P84"/>
  <c r="P83"/>
  <c r="BK84"/>
  <c r="BK83"/>
  <c r="J83"/>
  <c r="J84"/>
  <c r="BE84"/>
  <c r="J58"/>
  <c r="BI81"/>
  <c r="F34"/>
  <c i="1" r="BD53"/>
  <c i="3" r="BH81"/>
  <c r="F33"/>
  <c i="1" r="BC53"/>
  <c i="3" r="BG81"/>
  <c r="F32"/>
  <c i="1" r="BB53"/>
  <c i="3" r="BF81"/>
  <c r="J31"/>
  <c i="1" r="AW53"/>
  <c i="3" r="F31"/>
  <c i="1" r="BA53"/>
  <c i="3" r="T81"/>
  <c r="T80"/>
  <c r="T79"/>
  <c r="R81"/>
  <c r="R80"/>
  <c r="R79"/>
  <c r="P81"/>
  <c r="P80"/>
  <c r="P79"/>
  <c i="1" r="AU53"/>
  <c i="3" r="BK81"/>
  <c r="BK80"/>
  <c r="J80"/>
  <c r="BK79"/>
  <c r="J79"/>
  <c r="J56"/>
  <c r="J27"/>
  <c i="1" r="AG53"/>
  <c i="3" r="J81"/>
  <c r="BE81"/>
  <c r="J30"/>
  <c i="1" r="AV53"/>
  <c i="3" r="F30"/>
  <c i="1" r="AZ53"/>
  <c i="3" r="J57"/>
  <c r="F73"/>
  <c r="E71"/>
  <c r="F49"/>
  <c r="E47"/>
  <c r="J36"/>
  <c r="J21"/>
  <c r="E21"/>
  <c r="J75"/>
  <c r="J51"/>
  <c r="J20"/>
  <c r="J18"/>
  <c r="E18"/>
  <c r="F76"/>
  <c r="F52"/>
  <c r="J17"/>
  <c r="J15"/>
  <c r="E15"/>
  <c r="F75"/>
  <c r="F51"/>
  <c r="J14"/>
  <c r="J12"/>
  <c r="J73"/>
  <c r="J49"/>
  <c r="E7"/>
  <c r="E69"/>
  <c r="E45"/>
  <c i="1" r="AY52"/>
  <c r="AX52"/>
  <c i="2"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BH91"/>
  <c r="BG91"/>
  <c r="BF91"/>
  <c r="T91"/>
  <c r="T90"/>
  <c r="R91"/>
  <c r="R90"/>
  <c r="P91"/>
  <c r="P90"/>
  <c r="BK91"/>
  <c r="BK90"/>
  <c r="J90"/>
  <c r="J91"/>
  <c r="BE91"/>
  <c r="J60"/>
  <c r="BI89"/>
  <c r="BH89"/>
  <c r="BG89"/>
  <c r="BF89"/>
  <c r="T89"/>
  <c r="T88"/>
  <c r="R89"/>
  <c r="R88"/>
  <c r="P89"/>
  <c r="P88"/>
  <c r="BK89"/>
  <c r="BK88"/>
  <c r="J88"/>
  <c r="J89"/>
  <c r="BE89"/>
  <c r="J59"/>
  <c r="BI87"/>
  <c r="BH87"/>
  <c r="BG87"/>
  <c r="BF87"/>
  <c r="T87"/>
  <c r="R87"/>
  <c r="P87"/>
  <c r="BK87"/>
  <c r="J87"/>
  <c r="BE87"/>
  <c r="BI84"/>
  <c r="BH84"/>
  <c r="BG84"/>
  <c r="BF84"/>
  <c r="T84"/>
  <c r="R84"/>
  <c r="P84"/>
  <c r="BK84"/>
  <c r="J84"/>
  <c r="BE84"/>
  <c r="BI83"/>
  <c r="F34"/>
  <c i="1" r="BD52"/>
  <c i="2" r="BH83"/>
  <c r="F33"/>
  <c i="1" r="BC52"/>
  <c i="2" r="BG83"/>
  <c r="F32"/>
  <c i="1" r="BB52"/>
  <c i="2" r="BF83"/>
  <c r="J31"/>
  <c i="1" r="AW52"/>
  <c i="2" r="F31"/>
  <c i="1" r="BA52"/>
  <c i="2" r="T83"/>
  <c r="T82"/>
  <c r="T81"/>
  <c r="T80"/>
  <c r="R83"/>
  <c r="R82"/>
  <c r="R81"/>
  <c r="R80"/>
  <c r="P83"/>
  <c r="P82"/>
  <c r="P81"/>
  <c r="P80"/>
  <c i="1" r="AU52"/>
  <c i="2" r="BK83"/>
  <c r="BK82"/>
  <c r="J82"/>
  <c r="BK81"/>
  <c r="J81"/>
  <c r="BK80"/>
  <c r="J80"/>
  <c r="J56"/>
  <c r="J27"/>
  <c i="1" r="AG52"/>
  <c i="2" r="J83"/>
  <c r="BE83"/>
  <c r="J30"/>
  <c i="1" r="AV52"/>
  <c i="2" r="F30"/>
  <c i="1" r="AZ52"/>
  <c i="2" r="J58"/>
  <c r="J57"/>
  <c r="F74"/>
  <c r="E72"/>
  <c r="F49"/>
  <c r="E47"/>
  <c r="J36"/>
  <c r="J21"/>
  <c r="E21"/>
  <c r="J76"/>
  <c r="J51"/>
  <c r="J20"/>
  <c r="J18"/>
  <c r="E18"/>
  <c r="F77"/>
  <c r="F52"/>
  <c r="J17"/>
  <c r="J15"/>
  <c r="E15"/>
  <c r="F76"/>
  <c r="F51"/>
  <c r="J14"/>
  <c r="J12"/>
  <c r="J74"/>
  <c r="J49"/>
  <c r="E7"/>
  <c r="E70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<sst xmlns="http://schemas.openxmlformats.org/spreadsheetml/2006/main">
  <si>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</si>
  <si>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</si>
  <si>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</si>
  <si>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</si>
  <si>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</si>
  <si>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</si>
  <si>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</si>
  <si>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{5cfd4275-1878-48e7-a257-5668b19e9c2e}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</si>
  <si>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</si>
  <si>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</si>
  <si>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</si>
  <si>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</si>
  <si>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</si>
  <si>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</si>
  <si>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</si>
  <si>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</si>
  <si>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201711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</si>
  <si>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</si>
  <si>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</si>
  <si>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Pracký p., ř. km 1,933 - 2,536, Prace, oprava koryta</t>
  </si>
  <si>
    <t>KSO:</t>
  </si>
  <si>
    <t/>
  </si>
  <si>
    <t>CC-CZ:</t>
  </si>
  <si>
    <t>Místo:</t>
  </si>
  <si>
    <t xml:space="preserve"> </t>
  </si>
  <si>
    <t>Datum:</t>
  </si>
  <si>
    <t>29. 11. 2017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</si>
  <si>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</si>
  <si>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</si>
  <si>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</si>
  <si>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</si>
  <si>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</si>
  <si>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</si>
  <si>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</si>
  <si>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</si>
  <si>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</si>
  <si>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</si>
  <si>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</si>
  <si>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</si>
  <si>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</si>
  <si>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</si>
  <si>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</si>
  <si>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</si>
  <si>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</si>
  <si>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</si>
  <si>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</si>
  <si>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</si>
  <si>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</si>
  <si>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</si>
  <si>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</si>
  <si>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</si>
  <si>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</si>
  <si>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</si>
  <si>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</si>
  <si>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</si>
  <si>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</si>
  <si>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</si>
  <si>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</si>
  <si>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</si>
  <si>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</si>
  <si>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</si>
  <si>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</si>
  <si>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</si>
  <si>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</si>
  <si>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</si>
  <si>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</si>
  <si>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</si>
  <si>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</si>
  <si>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</si>
  <si>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</si>
  <si>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</si>
  <si>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</si>
  <si>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</si>
  <si>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</si>
  <si>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</si>
  <si>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rozpočtové náklady</t>
  </si>
  <si>
    <t>STA</t>
  </si>
  <si>
    <t>1</t>
  </si>
  <si>
    <t>{36820dd5-7480-4c81-bcc9-a2b4fe49f956}</t>
  </si>
  <si>
    <t>2</t>
  </si>
  <si>
    <t>SO 01</t>
  </si>
  <si>
    <t>Probírka břehového porostu</t>
  </si>
  <si>
    <t>{e58c872a-56e0-42f2-aef3-6306ae7db2e5}</t>
  </si>
  <si>
    <t>SO 02</t>
  </si>
  <si>
    <t>Odtěžení nánosů</t>
  </si>
  <si>
    <t>{f7d9531d-fe6b-4612-8632-e7a2b3f5f39c}</t>
  </si>
  <si>
    <t>SO 03</t>
  </si>
  <si>
    <t>Oprava koryta toku</t>
  </si>
  <si>
    <t>{19024f88-1900-4c85-a9f6-fcdc083d3f31}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</si>
  <si>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</si>
  <si>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</si>
  <si>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</si>
  <si>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</si>
  <si>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</si>
  <si>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</si>
  <si>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</si>
  <si>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00 - Vedlejší rozpočtové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</si>
  <si>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</si>
  <si>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</si>
  <si>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</si>
  <si>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</si>
  <si>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</si>
  <si>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</si>
  <si>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</si>
  <si>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</si>
  <si>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</si>
  <si>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</si>
  <si>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</si>
  <si>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</si>
  <si>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</si>
  <si>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</si>
  <si>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</si>
  <si>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</si>
  <si>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</si>
  <si>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</si>
  <si>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</si>
  <si>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</si>
  <si>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</si>
  <si>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</si>
  <si>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</si>
  <si>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</si>
  <si>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5</t>
  </si>
  <si>
    <t>ROZPOCET</t>
  </si>
  <si>
    <t>VRN1</t>
  </si>
  <si>
    <t>Průzkumné, geodetické a projektové práce</t>
  </si>
  <si>
    <t>K</t>
  </si>
  <si>
    <t>R0003</t>
  </si>
  <si>
    <t xml:space="preserve">Vytyčení stavby (případně pozemků nebo provedení jiných geodetických prací) odborně způsobilou osobou v oboru zeměměřictví._x000d_
</t>
  </si>
  <si>
    <t>soubor</t>
  </si>
  <si>
    <t>4</t>
  </si>
  <si>
    <t>1319730610</t>
  </si>
  <si>
    <t>R001</t>
  </si>
  <si>
    <t>Vytýčení inženýrských sítí a zařízení</t>
  </si>
  <si>
    <t>kpl</t>
  </si>
  <si>
    <t>2031822591</t>
  </si>
  <si>
    <t>VV</t>
  </si>
  <si>
    <t>včetně zajištění případné aktualizace vyjádření správců sítí, která pozbudou platnosti v období mezi předáním staveniště a vytyčením sítí,</t>
  </si>
  <si>
    <t>3</t>
  </si>
  <si>
    <t>R002</t>
  </si>
  <si>
    <t>Provedení archeologického průzkumu</t>
  </si>
  <si>
    <t>1896496929</t>
  </si>
  <si>
    <t>VRN3</t>
  </si>
  <si>
    <t>Zařízení staveniště</t>
  </si>
  <si>
    <t>R004</t>
  </si>
  <si>
    <t>Zřízení a odstranění zařízení staveniště, dovoz a odvoz všech potřebných zařízení a vybavení</t>
  </si>
  <si>
    <t>512</t>
  </si>
  <si>
    <t>-544124092</t>
  </si>
  <si>
    <t>VRN9</t>
  </si>
  <si>
    <t>Ostatní náklady</t>
  </si>
  <si>
    <t>035103001</t>
  </si>
  <si>
    <t>Zařízení staveniště pronájem ploch včetně navrácení ploch do původního stavu</t>
  </si>
  <si>
    <t>CS ÚRS 2017 01</t>
  </si>
  <si>
    <t>1024</t>
  </si>
  <si>
    <t>-734346641</t>
  </si>
  <si>
    <t>Pronájem ploch pro dočasné přístupy na staveniště - v položce je zahrnuto i navrácení ploch do původního stavu</t>
  </si>
  <si>
    <t>6</t>
  </si>
  <si>
    <t>115101201</t>
  </si>
  <si>
    <t>Čerpání vody na dopravní výšku do 10 m s uvažovaným průměrným přítokem do 500 l/min</t>
  </si>
  <si>
    <t>hod</t>
  </si>
  <si>
    <t>1982741390</t>
  </si>
  <si>
    <t>čerpání případných průsaků hrázkou</t>
  </si>
  <si>
    <t>50*10</t>
  </si>
  <si>
    <t>7</t>
  </si>
  <si>
    <t>115101301</t>
  </si>
  <si>
    <t>Pohotovost záložní čerpací soupravy pro dopravní výšku do 10 m s uvažovaným průměrným přítokem do 500 l/min</t>
  </si>
  <si>
    <t>den</t>
  </si>
  <si>
    <t>652153976</t>
  </si>
  <si>
    <t>50</t>
  </si>
  <si>
    <t>8</t>
  </si>
  <si>
    <t>938908411</t>
  </si>
  <si>
    <t>Čištění vozovek splachováním vodou povrchu podkladu nebo krytu živičného, betonového nebo dlážděného</t>
  </si>
  <si>
    <t>1631779634</t>
  </si>
  <si>
    <t>"500m*5m*3 omytí" 1</t>
  </si>
  <si>
    <t>9</t>
  </si>
  <si>
    <t>R005</t>
  </si>
  <si>
    <t>Provedení pasportizace stávajícího stavu stávajících objektů a nemovitostí sousedících se stavbou, včetně fotodokumentace</t>
  </si>
  <si>
    <t>1233211900</t>
  </si>
  <si>
    <t>10</t>
  </si>
  <si>
    <t>R006</t>
  </si>
  <si>
    <t>Provedení opatření vyplývajících z plánu BOZP, havarijního a povodňového plánu</t>
  </si>
  <si>
    <t>2025011453</t>
  </si>
  <si>
    <t>11</t>
  </si>
  <si>
    <t>R007</t>
  </si>
  <si>
    <t>Zpracování havarijního a povodňového plánu</t>
  </si>
  <si>
    <t>649361415</t>
  </si>
  <si>
    <t>12</t>
  </si>
  <si>
    <t>R008</t>
  </si>
  <si>
    <t>Zpracování a předání dokum. skuteč. provedení stavby (2 paré + 1 v elektr. formě) objednateli a zaměření skuteč. provedení stavby - geodetická část dokum. (2 paré + 1 v elektr. formě) v rozsahu odpovídajícím příslušným právním předpisům.</t>
  </si>
  <si>
    <t>1673068442</t>
  </si>
  <si>
    <t>Položka obsahuje i pořízení fotodokumentace stavby.</t>
  </si>
  <si>
    <t>13</t>
  </si>
  <si>
    <t>R010</t>
  </si>
  <si>
    <t>Zajímkování a ohrázkování</t>
  </si>
  <si>
    <t>ks</t>
  </si>
  <si>
    <t>-1679948676</t>
  </si>
  <si>
    <t>položka obsahuje násyp na hrázku z výkopku + dodání potrubí DN500 v dl. 12 m pro převedení vody</t>
  </si>
  <si>
    <t>dále položka obsahuje uložení kamenné rovnaniny z kamene, který bude upotřeben na stavbě</t>
  </si>
  <si>
    <t>položka obsahuje i přemístění hrázky včetně potrubí DN 500 pro převod vody na další úseky a demontáž hrázky včetně potrubí</t>
  </si>
  <si>
    <t>odvoz materiálu na skládku a skládkovné je zahrnut v položkách tohoto rozpočtu</t>
  </si>
  <si>
    <t>počet úseků:</t>
  </si>
  <si>
    <t>13+5</t>
  </si>
  <si>
    <t>14</t>
  </si>
  <si>
    <t>R011</t>
  </si>
  <si>
    <t>Projednání a zajištění zvláštního užívání komunikací a veřejných ploch, včetně zajištění dopravního značení, a to v rozsahu nezbytném pro řádné a bezpečné provádění stavby.</t>
  </si>
  <si>
    <t>-1747492474</t>
  </si>
  <si>
    <t>R012</t>
  </si>
  <si>
    <t>Příplatek za ztížené provádění prací ve stísněných podmínkách v blízkosti jiných objektů a staveb, provádění z koryta</t>
  </si>
  <si>
    <t>m</t>
  </si>
  <si>
    <t>974636497</t>
  </si>
  <si>
    <t>příplatek pro úseky prováděné z koryta toku</t>
  </si>
  <si>
    <t>2086-2000</t>
  </si>
  <si>
    <t>2255-2193</t>
  </si>
  <si>
    <t>2536-2416</t>
  </si>
  <si>
    <t>Součet</t>
  </si>
  <si>
    <t>16</t>
  </si>
  <si>
    <t>R013</t>
  </si>
  <si>
    <t>Pronájem, montáž a demontáž dočasného dopravního značení</t>
  </si>
  <si>
    <t>1022259703</t>
  </si>
  <si>
    <t>Položka zahrnuje pronájem, montáž a demontáž veškerého přechodného dopravního značení, nezbytného pro zajištění bezpečného provozu na dotčených</t>
  </si>
  <si>
    <t>komunikacích.</t>
  </si>
  <si>
    <t>17</t>
  </si>
  <si>
    <t>R015</t>
  </si>
  <si>
    <t>Činnost technika zajišťující bezpečnost práce v ochranném pásmu VN</t>
  </si>
  <si>
    <t>2071047394</t>
  </si>
  <si>
    <t>keře</t>
  </si>
  <si>
    <t>186</t>
  </si>
  <si>
    <t>listnatý10_30</t>
  </si>
  <si>
    <t>listnatý30_50</t>
  </si>
  <si>
    <t>parezy</t>
  </si>
  <si>
    <t>6,7</t>
  </si>
  <si>
    <t>pařez10_30</t>
  </si>
  <si>
    <t>pařez30_50</t>
  </si>
  <si>
    <t>SO 01 - Probírka břehového porostu</t>
  </si>
  <si>
    <t>HSV - Práce a dodávky HSV</t>
  </si>
  <si>
    <t xml:space="preserve">    1 - Zemní práce</t>
  </si>
  <si>
    <t xml:space="preserve">    997 - Přesun sutě</t>
  </si>
  <si>
    <t>HSV</t>
  </si>
  <si>
    <t>Práce a dodávky HSV</t>
  </si>
  <si>
    <t>Urovnání dřeva do hranic s nařezáním na metry</t>
  </si>
  <si>
    <t>soub</t>
  </si>
  <si>
    <t>149813229</t>
  </si>
  <si>
    <t>Zemní práce</t>
  </si>
  <si>
    <t>111201102</t>
  </si>
  <si>
    <t>Odstranění křovin a stromů s odstraněním kořenů průměru kmene do 100 mm do sklonu terénu 1 : 5, při celkové ploše přes 1 000 do 10 000 m2</t>
  </si>
  <si>
    <t>m2</t>
  </si>
  <si>
    <t>CS ÚRS 2017 02</t>
  </si>
  <si>
    <t>2001894579</t>
  </si>
  <si>
    <t>viz. příloha D.3.</t>
  </si>
  <si>
    <t>111201401</t>
  </si>
  <si>
    <t>Spálení odstraněných křovin a stromů na hromadách průměru kmene do 100 mm pro jakoukoliv plochu</t>
  </si>
  <si>
    <t>-1741322440</t>
  </si>
  <si>
    <t>111211131</t>
  </si>
  <si>
    <t>Pálení větví stromů se snášením na hromady listnatých v rovině nebo ve svahu do 1:3, průměru kmene do 30 cm</t>
  </si>
  <si>
    <t>kus</t>
  </si>
  <si>
    <t>380632428</t>
  </si>
  <si>
    <t>111211132</t>
  </si>
  <si>
    <t>Pálení větví stromů se snášením na hromady listnatých v rovině nebo ve svahu do 1:3, průměru kmene přes 30 cm</t>
  </si>
  <si>
    <t>-706450328</t>
  </si>
  <si>
    <t>112101101</t>
  </si>
  <si>
    <t>Kácení stromů s odřezáním kmene a s odvětvením listnatých, průměru kmene přes 100 do 300 mm</t>
  </si>
  <si>
    <t>-1239745693</t>
  </si>
  <si>
    <t>112101102</t>
  </si>
  <si>
    <t>Kácení stromů s odřezáním kmene a s odvětvením listnatých, průměru kmene přes 300 do 500 mm</t>
  </si>
  <si>
    <t>-629338035</t>
  </si>
  <si>
    <t>112201101</t>
  </si>
  <si>
    <t>Odstranění pařezů s jejich vykopáním, vytrháním nebo odstřelením, s přesekáním kořenů průměru přes 100 do 300 mm</t>
  </si>
  <si>
    <t>1228942046</t>
  </si>
  <si>
    <t>112201102</t>
  </si>
  <si>
    <t>Odstranění pařezů s jejich vykopáním, vytrháním nebo odstřelením, s přesekáním kořenů průměru přes 300 do 500 mm</t>
  </si>
  <si>
    <t>-1782355604</t>
  </si>
  <si>
    <t>112201103</t>
  </si>
  <si>
    <t>Odstranění pařezů s jejich vykopáním, vytrháním nebo odstřelením, s přesekáním kořenů průměru přes 500 do 700 mm</t>
  </si>
  <si>
    <t>389226252</t>
  </si>
  <si>
    <t>pařez50_70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</si>
  <si>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</si>
  <si>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</si>
  <si>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m3</t>
  </si>
  <si>
    <t>1155696437</t>
  </si>
  <si>
    <t>Položka určená pro odvoz pařezů</t>
  </si>
  <si>
    <t>pařez10_30*1*1*0,5</t>
  </si>
  <si>
    <t>pařez30_50*1*1*0,7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</si>
  <si>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</si>
  <si>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</si>
  <si>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409270463</t>
  </si>
  <si>
    <t>2*parezy</t>
  </si>
  <si>
    <t>183911111</t>
  </si>
  <si>
    <t>Ochrana dřevin chemickým postřikem ručně</t>
  </si>
  <si>
    <t>1442747346</t>
  </si>
  <si>
    <t>položka určená pro aplikaci přípravku zamezující nové výmladnosti pařezů</t>
  </si>
  <si>
    <t>M</t>
  </si>
  <si>
    <t>252340010</t>
  </si>
  <si>
    <t>herbicid totální systémový neselektivní, bal. 1 l</t>
  </si>
  <si>
    <t>litr</t>
  </si>
  <si>
    <t>-2050049501</t>
  </si>
  <si>
    <t>položka určená pro přípravek zamezující nové výmladnosti pařezů</t>
  </si>
  <si>
    <t>0,5</t>
  </si>
  <si>
    <t>997</t>
  </si>
  <si>
    <t>Přesun sutě</t>
  </si>
  <si>
    <t>997013811</t>
  </si>
  <si>
    <t>Poplatek za uložení stavebního odpadu na skládce (skládkovné) dřevěného</t>
  </si>
  <si>
    <t>t</t>
  </si>
  <si>
    <t>48294711</t>
  </si>
  <si>
    <t>pařez10_30*1*1*0,5*0,75</t>
  </si>
  <si>
    <t>pařez30_50*1*1*0,7*0,75</t>
  </si>
  <si>
    <t>sediment</t>
  </si>
  <si>
    <t>92,3</t>
  </si>
  <si>
    <t>SO 02 - Odtěžení nánosů</t>
  </si>
  <si>
    <t>127701102</t>
  </si>
  <si>
    <t>Vykopávky pod vodou strojně na hloubku do 5 m pod projektem stanovenou hladinou vody v horninách tř.1 až 4, průměrné tloušťky projektované vrstvy do 0,50 m přes 1 000 do 5 000 m3</t>
  </si>
  <si>
    <t>1392602920</t>
  </si>
  <si>
    <t>položka určená pro odtěžení sedimentu</t>
  </si>
  <si>
    <t>127701409</t>
  </si>
  <si>
    <t>Vykopávky v zemnících pod vodou strojně Příplatek k cenám za lepivost hornin tř. 3 a 4</t>
  </si>
  <si>
    <t>87065255</t>
  </si>
  <si>
    <t>-580062111</t>
  </si>
  <si>
    <t>-591123518</t>
  </si>
  <si>
    <t>94*sediment</t>
  </si>
  <si>
    <t>171201201</t>
  </si>
  <si>
    <t>Uložení sypaniny na skládky</t>
  </si>
  <si>
    <t>2038677534</t>
  </si>
  <si>
    <t>Uložení sypaniny poplatek za uložení sypaniny na skládce (skládkovné)</t>
  </si>
  <si>
    <t>814637612</t>
  </si>
  <si>
    <t>sediment*1,7</t>
  </si>
  <si>
    <t>bed_zaklad</t>
  </si>
  <si>
    <t>21,6</t>
  </si>
  <si>
    <t>dlažba_</t>
  </si>
  <si>
    <t>584,3</t>
  </si>
  <si>
    <t>klín</t>
  </si>
  <si>
    <t>protimrazový klín</t>
  </si>
  <si>
    <t>8,5</t>
  </si>
  <si>
    <t>pažení</t>
  </si>
  <si>
    <t>36,6</t>
  </si>
  <si>
    <t>plot</t>
  </si>
  <si>
    <t>ploty</t>
  </si>
  <si>
    <t>30</t>
  </si>
  <si>
    <t>podezdívky</t>
  </si>
  <si>
    <t>3,84</t>
  </si>
  <si>
    <t>prahy</t>
  </si>
  <si>
    <t>zdivo prahů</t>
  </si>
  <si>
    <t>28,08</t>
  </si>
  <si>
    <t>SO 03 - Oprava koryta toku</t>
  </si>
  <si>
    <t>skladka_bet</t>
  </si>
  <si>
    <t>39,375</t>
  </si>
  <si>
    <t>skladka_kam</t>
  </si>
  <si>
    <t>27,2</t>
  </si>
  <si>
    <t>skladka_sterk</t>
  </si>
  <si>
    <t>10,5</t>
  </si>
  <si>
    <t>suť</t>
  </si>
  <si>
    <t>199,328</t>
  </si>
  <si>
    <t>základ_plocha</t>
  </si>
  <si>
    <t>zeď</t>
  </si>
  <si>
    <t>zemina</t>
  </si>
  <si>
    <t>1093,1</t>
  </si>
  <si>
    <t>zemina_prahy</t>
  </si>
  <si>
    <t>29,6</t>
  </si>
  <si>
    <t>zemina_rov_dl</t>
  </si>
  <si>
    <t>zemina pro rovnaninu a dlažbu</t>
  </si>
  <si>
    <t>1063,5</t>
  </si>
  <si>
    <t>panelka</t>
  </si>
  <si>
    <t>panelove komunikace m2</t>
  </si>
  <si>
    <t>210</t>
  </si>
  <si>
    <t>výkopy</t>
  </si>
  <si>
    <t>1932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</si>
  <si>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</si>
  <si>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</si>
  <si>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</si>
  <si>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</si>
  <si>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</si>
  <si>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</si>
  <si>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</si>
  <si>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>R014</t>
  </si>
  <si>
    <t xml:space="preserve">Rozebírání zpevněných ploch s přemístěním na skládku na vzdálenost do 20 m nebo s naložením na dopravní prostředek ze silničních panelů </t>
  </si>
  <si>
    <t>582354646</t>
  </si>
  <si>
    <t xml:space="preserve">Položka určená k rozebrání dočasné panelové komunikace </t>
  </si>
  <si>
    <t>113152112</t>
  </si>
  <si>
    <t>Odstranění podkladů zpevněných ploch s přemístěním na skládku na vzdálenost do 20 m nebo s naložením na dopravní prostředek z kameniva drceného</t>
  </si>
  <si>
    <t>-1006830872</t>
  </si>
  <si>
    <t>panelka*0.05</t>
  </si>
  <si>
    <t>113311171</t>
  </si>
  <si>
    <t>Odstranění geosyntetik s uložením na vzdálenost do 20 m nebo naložením na dopravní prostředek geotextilie</t>
  </si>
  <si>
    <t>-805750021</t>
  </si>
  <si>
    <t>127301401</t>
  </si>
  <si>
    <t>Hloubení rýh pod vodou v hloubce do 5 m pod projektem stanovenou pracovní hladinou vody, pro nábřežní zdi, patky, záhozy, prahy, podélné a příčné zpevnění atd. pod obrysem výkopu množství do 1 000 m3 horniny tř. 3 a 4</t>
  </si>
  <si>
    <t>99551233</t>
  </si>
  <si>
    <t>viz D.3</t>
  </si>
  <si>
    <t>položka určená pro hloubení rýh pro prahy</t>
  </si>
  <si>
    <t>-1793091891</t>
  </si>
  <si>
    <t>viz. D.3</t>
  </si>
  <si>
    <t>položka určená pro výkopy pro kamennou rovnaninu a dlažbu</t>
  </si>
  <si>
    <t>1540217030</t>
  </si>
  <si>
    <t>151101101</t>
  </si>
  <si>
    <t>Zřízení pažení a rozepření stěn rýh pro podzemní vedení pro všechny šířky rýhy příložné pro jakoukoliv mezerovitost, hloubky do 2 m</t>
  </si>
  <si>
    <t>1659506989</t>
  </si>
  <si>
    <t>pažení pro opravu opěrné zdi</t>
  </si>
  <si>
    <t>1,9*16,5</t>
  </si>
  <si>
    <t>1,5*3,5</t>
  </si>
  <si>
    <t>151101111</t>
  </si>
  <si>
    <t>Odstranění pažení a rozepření stěn rýh pro podzemní vedení s uložením materiálu na vzdálenost do 3 m od kraje výkopu příložné, hloubky do 2 m</t>
  </si>
  <si>
    <t>374229120</t>
  </si>
  <si>
    <t>2004129000</t>
  </si>
  <si>
    <t>-2072657180</t>
  </si>
  <si>
    <t>2*zemina</t>
  </si>
  <si>
    <t>-1484320230</t>
  </si>
  <si>
    <t>171201211</t>
  </si>
  <si>
    <t>1580318710</t>
  </si>
  <si>
    <t>zemina*1,7</t>
  </si>
  <si>
    <t>174101101</t>
  </si>
  <si>
    <t>Zásyp sypaninou z jakékoliv horniny s uložením výkopku ve vrstvách se zhutněním jam, šachet, rýh nebo kolem objektů v těchto vykopávkách</t>
  </si>
  <si>
    <t>-1484121617</t>
  </si>
  <si>
    <t>225</t>
  </si>
  <si>
    <t>Rozebrání oplocení drátěného nebo dřevěného</t>
  </si>
  <si>
    <t>-227105721</t>
  </si>
  <si>
    <t>LB_plot</t>
  </si>
  <si>
    <t>PB_plot</t>
  </si>
  <si>
    <t>Montáž oplocení drátěného</t>
  </si>
  <si>
    <t>931386920</t>
  </si>
  <si>
    <t>Demontáž stávajících lávek</t>
  </si>
  <si>
    <t>385113360</t>
  </si>
  <si>
    <t>Zpětná montáž lávek</t>
  </si>
  <si>
    <t>1276148091</t>
  </si>
  <si>
    <t>18</t>
  </si>
  <si>
    <t>Seříznutí výustí</t>
  </si>
  <si>
    <t>1982421618</t>
  </si>
  <si>
    <t>položka zahrnuje seříznutí stávajících výustí DN50 - DN 500 do tvaru břehu</t>
  </si>
  <si>
    <t>seříznutí je PD doporučeno provést diamantovým kotoučem na motorové pile</t>
  </si>
  <si>
    <t>19</t>
  </si>
  <si>
    <t>R009</t>
  </si>
  <si>
    <t>Dočasný sjezd do koryta</t>
  </si>
  <si>
    <t>-142677965</t>
  </si>
  <si>
    <t>položka zahrnuje zřízení dočasného sjezdu do koryta z vytěžené zeminy z koryta se zhutněním a vytvarováním do požadovaného sklonu 1:8</t>
  </si>
  <si>
    <t>položka zahrnuje zpevnění pojízdné plochy z kameniva o hm. zrna 40-80 kg, které bude po odstranění sjezdu použito na opevnění koryta</t>
  </si>
  <si>
    <t>položka zahrnuje očištění kamene použitého na sjezd a přesun na místo uložení</t>
  </si>
  <si>
    <t>položka zahrnuje odstranění sjezdu</t>
  </si>
  <si>
    <t>položka nezahrnuje přesun zeminy na skládku - tento je zahrnut v položce "Vodorovné přemístění výkopku" v položkách tohoto rozpočtu</t>
  </si>
  <si>
    <t>20</t>
  </si>
  <si>
    <t>182101101</t>
  </si>
  <si>
    <t>Svahování trvalých svahů do projektovaných profilů s potřebným přemístěním výkopku při svahování v zářezech v hornině tř. 1 až 4</t>
  </si>
  <si>
    <t>1994732671</t>
  </si>
  <si>
    <t>(2491-1933)*2</t>
  </si>
  <si>
    <t>181411123</t>
  </si>
  <si>
    <t>Založení trávníku na půdě předem připravené plochy do 1000 m2 výsevem včetně utažení lučního na svahu přes 1:2 do 1:1</t>
  </si>
  <si>
    <t>-837418080</t>
  </si>
  <si>
    <t>22</t>
  </si>
  <si>
    <t>005724800</t>
  </si>
  <si>
    <t>osivo směs jetelotravní</t>
  </si>
  <si>
    <t>kg</t>
  </si>
  <si>
    <t>1338583231</t>
  </si>
  <si>
    <t>(2491-1933)*2*0,025</t>
  </si>
  <si>
    <t>Zakládání</t>
  </si>
  <si>
    <t>23</t>
  </si>
  <si>
    <t>213141111</t>
  </si>
  <si>
    <t>Zřízení vrstvy z geotextilie filtrační, separační, odvodňovací, ochranné, výztužné nebo protierozní v rovině nebo ve sklonu do 1:5, šířky do 3 m</t>
  </si>
  <si>
    <t>-1074526525</t>
  </si>
  <si>
    <t>Položka určená pro dočasnou panelovou komunikaci</t>
  </si>
  <si>
    <t>24</t>
  </si>
  <si>
    <t>693110030</t>
  </si>
  <si>
    <t>geotextilie tkaná polypropylenová 200 g/m2</t>
  </si>
  <si>
    <t>-2006744943</t>
  </si>
  <si>
    <t>210*1,15 'Přepočtené koeficientem množství</t>
  </si>
  <si>
    <t>25</t>
  </si>
  <si>
    <t>270210112</t>
  </si>
  <si>
    <t>Zdivo základové z lomového kamene na hloubku do 5 m, v prostoru zapaženém nebo nezapaženém s odstraněním napadávky, bez úpravy povrchu základové spáry, s dodáním všech hmot výplňové z kamene tříděného nelícované, jakékoliv tloušťky na maltu cementovou MC 15</t>
  </si>
  <si>
    <t>-569764972</t>
  </si>
  <si>
    <t>viz. příloha D.3. a D.6.</t>
  </si>
  <si>
    <t>položka určená pro kamenné prahy na cementovou maltu</t>
  </si>
  <si>
    <t>"celková hmota" 28,08</t>
  </si>
  <si>
    <t>"odečet líců" -3*0,6*0,3*13</t>
  </si>
  <si>
    <t>26</t>
  </si>
  <si>
    <t>270210222</t>
  </si>
  <si>
    <t>Zdivo základové z lomového kamene na hloubku do 5 m, v prostoru zapaženém nebo nezapaženém s odstraněním napadávky, bez úpravy povrchu základové spáry, s dodáním všech hmot rubové z lomového kamene lomařsky upraveného, jednostranně lícované, tl. od 250 do 450 mm bez zatření spár, na maltu cementovou MC 15</t>
  </si>
  <si>
    <t>-1064490216</t>
  </si>
  <si>
    <t>položka určená pro provedení pohledocých líců prahů</t>
  </si>
  <si>
    <t>"horní líce" 3*0,6*0,3*13</t>
  </si>
  <si>
    <t>27</t>
  </si>
  <si>
    <t>271532211</t>
  </si>
  <si>
    <t>Podsyp pod základové konstrukce se zhutněním a urovnáním povrchu z kameniva hrubého, frakce 32 - 63 mm</t>
  </si>
  <si>
    <t>1334828964</t>
  </si>
  <si>
    <t>viz příloha D.3</t>
  </si>
  <si>
    <t>položka určená pro protimrazový klín za opěrnou zdí</t>
  </si>
  <si>
    <t>28</t>
  </si>
  <si>
    <t>583439590</t>
  </si>
  <si>
    <t>kamenivo drcené hrubé frakce 32-63</t>
  </si>
  <si>
    <t>-1489926942</t>
  </si>
  <si>
    <t>klín*1,7</t>
  </si>
  <si>
    <t>29</t>
  </si>
  <si>
    <t>291211111</t>
  </si>
  <si>
    <t>Zřízení zpevněné plochy ze silničních panelů osazených do lože tl. 50 mm z kameniva</t>
  </si>
  <si>
    <t>853005366</t>
  </si>
  <si>
    <t>Položka určená pro dočasné panelové komunikace</t>
  </si>
  <si>
    <t>70*3</t>
  </si>
  <si>
    <t>593812980</t>
  </si>
  <si>
    <t>panel silniční s úkosem 300x100x15 cm</t>
  </si>
  <si>
    <t>-2107054946</t>
  </si>
  <si>
    <t>Uvažována 50% obratovost</t>
  </si>
  <si>
    <t>70*0,5</t>
  </si>
  <si>
    <t>Svislé a kompletní konstrukce</t>
  </si>
  <si>
    <t>31</t>
  </si>
  <si>
    <t>321213234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</si>
  <si>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 se zatřením spár, na maltu cementovou MC 25</t>
  </si>
  <si>
    <t>-1199781187</t>
  </si>
  <si>
    <t>položka určená pro znovuvystavění zničených podezdívek plotů</t>
  </si>
  <si>
    <t>32</t>
  </si>
  <si>
    <t>321213235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</si>
  <si>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se zatřením spár, na cementovou maltu</t>
  </si>
  <si>
    <t>1208356944</t>
  </si>
  <si>
    <t>Položka určená pro kamenné schody do koryta v ř. km 2,494</t>
  </si>
  <si>
    <t>33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</si>
  <si>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</si>
  <si>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</si>
  <si>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1882134798</t>
  </si>
  <si>
    <t>Celá kubatura opěrné zdi</t>
  </si>
  <si>
    <t>34</t>
  </si>
  <si>
    <t>321311116</t>
  </si>
  <si>
    <t>Konstrukce z betonu vodních staveb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</si>
  <si>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766954369</t>
  </si>
  <si>
    <t>složení betonu vyhovující stupni vlivu prostředí XF3, XA2</t>
  </si>
  <si>
    <t>základ opěrné zdi PB :</t>
  </si>
  <si>
    <t>0,5*0,8*3,5</t>
  </si>
  <si>
    <t>základ opěrné zdi LB :</t>
  </si>
  <si>
    <t>0,5*0,8*16,5</t>
  </si>
  <si>
    <t>35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</si>
  <si>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</si>
  <si>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</si>
  <si>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CS ÚRS 2016 01</t>
  </si>
  <si>
    <t>-1791789321</t>
  </si>
  <si>
    <t>základ opěrné zdi - bednění po délce :</t>
  </si>
  <si>
    <t>2*3,5*0,5</t>
  </si>
  <si>
    <t>2*16,5*0,5</t>
  </si>
  <si>
    <t>základ opěrné zdi - bednění čel :</t>
  </si>
  <si>
    <t>4*0,8*0,5</t>
  </si>
  <si>
    <t>36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</si>
  <si>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</si>
  <si>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</si>
  <si>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-511394007</t>
  </si>
  <si>
    <t>37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</si>
  <si>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</si>
  <si>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</si>
  <si>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-596771092</t>
  </si>
  <si>
    <t>výztuž základových pasů svařovanými sítěmi :</t>
  </si>
  <si>
    <t>0,42</t>
  </si>
  <si>
    <t>kotevní pruty d20 mm, dl.0,8m :</t>
  </si>
  <si>
    <t>(2*(3,5+16,5))/0,5*0,8*0,0024662</t>
  </si>
  <si>
    <t>Vodorovné konstrukce</t>
  </si>
  <si>
    <t>38</t>
  </si>
  <si>
    <t>457315812</t>
  </si>
  <si>
    <t>Těsnicí nebo opevňovací vrstva z prostého betonu pro prostředí s mrazovými cykly tř. C 30/37, tl. vrstvy 150 mm</t>
  </si>
  <si>
    <t>1850916131</t>
  </si>
  <si>
    <t>Bet. podklad pod dlažbu</t>
  </si>
  <si>
    <t>opevnění výustí</t>
  </si>
  <si>
    <t>39</t>
  </si>
  <si>
    <t>463211151</t>
  </si>
  <si>
    <t>Rovnanina z lomového kamene neupraveného pro podélné i příčné objekty objemu přes 3 m3 z kamene tříděného, s urovnáním líce a vyklínováním spár úlomky kamene hmotnost jednotlivých kamenů do 80 kg</t>
  </si>
  <si>
    <t>-584432045</t>
  </si>
  <si>
    <t>rovnanina</t>
  </si>
  <si>
    <t>659,2</t>
  </si>
  <si>
    <t>40</t>
  </si>
  <si>
    <t>464451114</t>
  </si>
  <si>
    <t>Prolití konstrukce z kamene vrstvy z lomového kamene cementovou maltou MC-25</t>
  </si>
  <si>
    <t>-1425460970</t>
  </si>
  <si>
    <t>základ_plocha*0,2</t>
  </si>
  <si>
    <t>41</t>
  </si>
  <si>
    <t>465511523</t>
  </si>
  <si>
    <t>Dlažba z lomového kamene upraveného vodorovná nebo plocha ve sklonu do 1:2 s dodáním hmot do malty MC 10, s vyplněním spár maltou MC 10 a s vyspárováním maltou MCS v ploše přes 20 m2, tl. 300 mm</t>
  </si>
  <si>
    <t>-1676215416</t>
  </si>
  <si>
    <t>Úpravy povrchů, podlahy a osazování výplní</t>
  </si>
  <si>
    <t>42</t>
  </si>
  <si>
    <t>629995101</t>
  </si>
  <si>
    <t>Očištění vnějších ploch tlakovou vodou omytím</t>
  </si>
  <si>
    <t>765268734</t>
  </si>
  <si>
    <t>položka určená pro očištění základové spáry pod opěrnou zeď</t>
  </si>
  <si>
    <t>0,8*(3,5+16,5)</t>
  </si>
  <si>
    <t>43</t>
  </si>
  <si>
    <t>636195001</t>
  </si>
  <si>
    <t>Oprava spárování dlažeb cementovou maltou včetně vyškrábání a vymytí spar z nepravidelných kamenů, plochy jednotlivě do 4 m2</t>
  </si>
  <si>
    <t>-1876721403</t>
  </si>
  <si>
    <t>Položka určená pro přespárování části zachovávané opěrné zdi v ř. km 2,504</t>
  </si>
  <si>
    <t>44</t>
  </si>
  <si>
    <t>636195011</t>
  </si>
  <si>
    <t>Oprava spárování dlažeb cementovou maltou včetně vyškrábání a vymytí spar z nepravidelných kamenů, plochy jednotlivě přes 4 m2</t>
  </si>
  <si>
    <t>-603649781</t>
  </si>
  <si>
    <t>položka určená pro přespárování stávajících kamenných dlažeb</t>
  </si>
  <si>
    <t>u silničního mostu</t>
  </si>
  <si>
    <t>11+26</t>
  </si>
  <si>
    <t>u výusti z ČS OV</t>
  </si>
  <si>
    <t>45</t>
  </si>
  <si>
    <t>Ochrana okolo rostoucích stromů</t>
  </si>
  <si>
    <t>620700484</t>
  </si>
  <si>
    <t>Položka určená pro obednění stromů kolem přístupové cesty</t>
  </si>
  <si>
    <t xml:space="preserve">Položka bude zahrnovat dodávku materiálu, zřízení i odstranění ochrany stromů bedněním z prken tl. 24 mm III třídy jakosti, s ovázáním kmene  </t>
  </si>
  <si>
    <t xml:space="preserve">geotextilií  400 g/m2 a zřízení 2x polštáře ze smotku geotextilie. Ochrana stromů bude provedena na výšku 2,5 m pro celkový počet stromů :</t>
  </si>
  <si>
    <t>18+5</t>
  </si>
  <si>
    <t>Trubní vedení</t>
  </si>
  <si>
    <t>46</t>
  </si>
  <si>
    <t>812312121</t>
  </si>
  <si>
    <t>Montáž potrubí z trub betonových hrdlových v otevřeném výkopu ve sklonu do 20 % z trub těsněných pryžovými kroužky [SIOME-TBP a VIHY-TBP ] DN 150</t>
  </si>
  <si>
    <t>622010199</t>
  </si>
  <si>
    <t>pro prodloužení výustí BET DN150 a OC DN50 v ř. km 2,507 a 2,511</t>
  </si>
  <si>
    <t>2*3</t>
  </si>
  <si>
    <t>47</t>
  </si>
  <si>
    <t>592215920</t>
  </si>
  <si>
    <t>trouba betonová přímá, na pero a polodrážku D15x100x2,8 cm</t>
  </si>
  <si>
    <t>-1621300375</t>
  </si>
  <si>
    <t>48</t>
  </si>
  <si>
    <t>812352121</t>
  </si>
  <si>
    <t>Montáž potrubí z trub betonových hrdlových v otevřeném výkopu ve sklonu do 20 % z trub těsněných pryžovými kroužky [SIOME-TBP a VIHY-TBP ] DN 200</t>
  </si>
  <si>
    <t>-465353058</t>
  </si>
  <si>
    <t>pro prodloužení výusti BET DN200 v ř. km 2,506</t>
  </si>
  <si>
    <t>49</t>
  </si>
  <si>
    <t>592216120</t>
  </si>
  <si>
    <t>trouba betonová přímá, na pero a polodrážku D20x100x3 cm</t>
  </si>
  <si>
    <t>-1213005536</t>
  </si>
  <si>
    <t>Ostatní konstrukce a práce, bourání</t>
  </si>
  <si>
    <t>962022491</t>
  </si>
  <si>
    <t>Bourání zdiva nadzákladového kamenného nebo smíšeného kamenného, na maltu cementovou, objemu přes 1 m3</t>
  </si>
  <si>
    <t>-1706804233</t>
  </si>
  <si>
    <t>podezdívky plotů</t>
  </si>
  <si>
    <t>0,3*0,8*16</t>
  </si>
  <si>
    <t>51</t>
  </si>
  <si>
    <t>963012510</t>
  </si>
  <si>
    <t>Bourání stropů z desek nebo panelů železobetonových prefabrikovaných s dutinami z desek, š. do 300 mm tl. do 140 mm</t>
  </si>
  <si>
    <t>845292210</t>
  </si>
  <si>
    <t>položka určená pro odstranění mostku v ř. km 2.491 až 2,494</t>
  </si>
  <si>
    <t>3*4*0,3</t>
  </si>
  <si>
    <t>52</t>
  </si>
  <si>
    <t>985131311</t>
  </si>
  <si>
    <t>Očištění ploch stěn, rubu kleneb a podlah ruční dočištění ocelovými kartáči</t>
  </si>
  <si>
    <t>-1122992285</t>
  </si>
  <si>
    <t xml:space="preserve">viz příloha C.3, D.4.2, D.4.3, součástí položky je i oklepání degradovaného povrchu betonu kladívkem </t>
  </si>
  <si>
    <t>(3558-3526)*(1,05+1,45+2,0)</t>
  </si>
  <si>
    <t>53</t>
  </si>
  <si>
    <t>997013501</t>
  </si>
  <si>
    <t>Odvoz suti a vybouraných hmot na skládku nebo meziskládku se složením, na vzdálenost do 1 km</t>
  </si>
  <si>
    <t>-362439788</t>
  </si>
  <si>
    <t>položka určená pro odvoz suti na skládku</t>
  </si>
  <si>
    <t>podezdívky*2,5</t>
  </si>
  <si>
    <t>skladka_bet*2,5</t>
  </si>
  <si>
    <t>skladka_kam*1,7</t>
  </si>
  <si>
    <t>skladka_sterk*1,7</t>
  </si>
  <si>
    <t>zeď*1,7</t>
  </si>
  <si>
    <t>54</t>
  </si>
  <si>
    <t>997013509</t>
  </si>
  <si>
    <t>Odvoz suti a vybouraných hmot na skládku nebo meziskládku se složením, na vzdálenost Příplatek k ceně za každý další i započatý 1 km přes 1 km</t>
  </si>
  <si>
    <t>539511787</t>
  </si>
  <si>
    <t>suť*11</t>
  </si>
  <si>
    <t>55</t>
  </si>
  <si>
    <t>997013801</t>
  </si>
  <si>
    <t>Poplatek za uložení stavebního odpadu na skládce (skládkovné) betonového</t>
  </si>
  <si>
    <t>-1357992700</t>
  </si>
  <si>
    <t>50% bet. panelů</t>
  </si>
  <si>
    <t>35*3*1*0,15*2,5</t>
  </si>
  <si>
    <t>odstraněný mostek v ř. km 2,491 až 2,494</t>
  </si>
  <si>
    <t>3,6*2,5</t>
  </si>
  <si>
    <t>56</t>
  </si>
  <si>
    <t>997221855</t>
  </si>
  <si>
    <t>Poplatek za uložení stavebního odpadu na skládce (skládkovné) z kameniva</t>
  </si>
  <si>
    <t>-802988304</t>
  </si>
  <si>
    <t>podkladní vrstva panelové komunikace</t>
  </si>
  <si>
    <t>210*0,05</t>
  </si>
  <si>
    <t>vybouraná opěrná zeď</t>
  </si>
  <si>
    <t>998</t>
  </si>
  <si>
    <t>Přesun hmot</t>
  </si>
  <si>
    <t>57</t>
  </si>
  <si>
    <t>998332011</t>
  </si>
  <si>
    <t>Přesun hmot pro úpravy vodních toků a kanály, hráze rybníků apod. dopravní vzdálenost do 500 m</t>
  </si>
  <si>
    <t>-1485525715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</si>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</sst>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00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29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31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29</v>
      </c>
      <c r="AL14" s="28"/>
      <c r="AM14" s="28"/>
      <c r="AN14" s="41" t="s">
        <v>31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24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29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33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35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36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37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38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39</v>
      </c>
      <c r="E26" s="53"/>
      <c r="F26" s="54" t="s">
        <v>40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41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42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43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44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45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46</v>
      </c>
      <c r="U32" s="60"/>
      <c r="V32" s="60"/>
      <c r="W32" s="60"/>
      <c r="X32" s="62" t="s">
        <v>47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48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201711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Pracký p., ř. km 1,933 - 2,536, Prace, oprava koryta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29. 11. 2017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 xml:space="preserve"> 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32</v>
      </c>
      <c r="AJ46" s="73"/>
      <c r="AK46" s="73"/>
      <c r="AL46" s="73"/>
      <c r="AM46" s="76" t="str">
        <f>IF(E17="","",E17)</f>
        <v xml:space="preserve"> </v>
      </c>
      <c r="AN46" s="76"/>
      <c r="AO46" s="76"/>
      <c r="AP46" s="76"/>
      <c r="AQ46" s="73"/>
      <c r="AR46" s="71"/>
      <c r="AS46" s="85" t="s">
        <v>49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30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50</v>
      </c>
      <c r="D49" s="96"/>
      <c r="E49" s="96"/>
      <c r="F49" s="96"/>
      <c r="G49" s="96"/>
      <c r="H49" s="97"/>
      <c r="I49" s="98" t="s">
        <v>51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52</v>
      </c>
      <c r="AH49" s="96"/>
      <c r="AI49" s="96"/>
      <c r="AJ49" s="96"/>
      <c r="AK49" s="96"/>
      <c r="AL49" s="96"/>
      <c r="AM49" s="96"/>
      <c r="AN49" s="98" t="s">
        <v>53</v>
      </c>
      <c r="AO49" s="96"/>
      <c r="AP49" s="96"/>
      <c r="AQ49" s="100" t="s">
        <v>54</v>
      </c>
      <c r="AR49" s="71"/>
      <c r="AS49" s="101" t="s">
        <v>55</v>
      </c>
      <c r="AT49" s="102" t="s">
        <v>56</v>
      </c>
      <c r="AU49" s="102" t="s">
        <v>57</v>
      </c>
      <c r="AV49" s="102" t="s">
        <v>58</v>
      </c>
      <c r="AW49" s="102" t="s">
        <v>59</v>
      </c>
      <c r="AX49" s="102" t="s">
        <v>60</v>
      </c>
      <c r="AY49" s="102" t="s">
        <v>61</v>
      </c>
      <c r="AZ49" s="102" t="s">
        <v>62</v>
      </c>
      <c r="BA49" s="102" t="s">
        <v>63</v>
      </c>
      <c r="BB49" s="102" t="s">
        <v>64</v>
      </c>
      <c r="BC49" s="102" t="s">
        <v>65</v>
      </c>
      <c r="BD49" s="103" t="s">
        <v>66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67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ROUND(SUM(AG52:AG55),2)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ROUND(SUM(AS52:AS55),2)</f>
        <v>0</v>
      </c>
      <c r="AT51" s="113">
        <f>ROUND(SUM(AV51:AW51),2)</f>
        <v>0</v>
      </c>
      <c r="AU51" s="114">
        <f>ROUND(SUM(AU52:AU55),5)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ROUND(SUM(AZ52:AZ55),2)</f>
        <v>0</v>
      </c>
      <c r="BA51" s="113">
        <f>ROUND(SUM(BA52:BA55),2)</f>
        <v>0</v>
      </c>
      <c r="BB51" s="113">
        <f>ROUND(SUM(BB52:BB55),2)</f>
        <v>0</v>
      </c>
      <c r="BC51" s="113">
        <f>ROUND(SUM(BC52:BC55),2)</f>
        <v>0</v>
      </c>
      <c r="BD51" s="115">
        <f>ROUND(SUM(BD52:BD55),2)</f>
        <v>0</v>
      </c>
      <c r="BS51" s="116" t="s">
        <v>68</v>
      </c>
      <c r="BT51" s="116" t="s">
        <v>69</v>
      </c>
      <c r="BU51" s="117" t="s">
        <v>70</v>
      </c>
      <c r="BV51" s="116" t="s">
        <v>71</v>
      </c>
      <c r="BW51" s="116" t="s">
        <v>7</v>
      </c>
      <c r="BX51" s="116" t="s">
        <v>72</v>
      </c>
      <c r="CL51" s="116" t="s">
        <v>21</v>
      </c>
    </row>
    <row r="52" s="5" customFormat="1" ht="16.5" customHeight="1">
      <c r="A52" s="118" t="s">
        <v>73</v>
      </c>
      <c r="B52" s="119"/>
      <c r="C52" s="120"/>
      <c r="D52" s="121" t="s">
        <v>74</v>
      </c>
      <c r="E52" s="121"/>
      <c r="F52" s="121"/>
      <c r="G52" s="121"/>
      <c r="H52" s="121"/>
      <c r="I52" s="122"/>
      <c r="J52" s="121" t="s">
        <v>75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'SO 00 - Vedlejší rozpočto...'!J27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76</v>
      </c>
      <c r="AR52" s="125"/>
      <c r="AS52" s="126">
        <v>0</v>
      </c>
      <c r="AT52" s="127">
        <f>ROUND(SUM(AV52:AW52),2)</f>
        <v>0</v>
      </c>
      <c r="AU52" s="128">
        <f>'SO 00 - Vedlejší rozpočto...'!P80</f>
        <v>0</v>
      </c>
      <c r="AV52" s="127">
        <f>'SO 00 - Vedlejší rozpočto...'!J30</f>
        <v>0</v>
      </c>
      <c r="AW52" s="127">
        <f>'SO 00 - Vedlejší rozpočto...'!J31</f>
        <v>0</v>
      </c>
      <c r="AX52" s="127">
        <f>'SO 00 - Vedlejší rozpočto...'!J32</f>
        <v>0</v>
      </c>
      <c r="AY52" s="127">
        <f>'SO 00 - Vedlejší rozpočto...'!J33</f>
        <v>0</v>
      </c>
      <c r="AZ52" s="127">
        <f>'SO 00 - Vedlejší rozpočto...'!F30</f>
        <v>0</v>
      </c>
      <c r="BA52" s="127">
        <f>'SO 00 - Vedlejší rozpočto...'!F31</f>
        <v>0</v>
      </c>
      <c r="BB52" s="127">
        <f>'SO 00 - Vedlejší rozpočto...'!F32</f>
        <v>0</v>
      </c>
      <c r="BC52" s="127">
        <f>'SO 00 - Vedlejší rozpočto...'!F33</f>
        <v>0</v>
      </c>
      <c r="BD52" s="129">
        <f>'SO 00 - Vedlejší rozpočto...'!F34</f>
        <v>0</v>
      </c>
      <c r="BT52" s="130" t="s">
        <v>77</v>
      </c>
      <c r="BV52" s="130" t="s">
        <v>71</v>
      </c>
      <c r="BW52" s="130" t="s">
        <v>78</v>
      </c>
      <c r="BX52" s="130" t="s">
        <v>7</v>
      </c>
      <c r="CL52" s="130" t="s">
        <v>21</v>
      </c>
      <c r="CM52" s="130" t="s">
        <v>79</v>
      </c>
    </row>
    <row r="53" s="5" customFormat="1" ht="16.5" customHeight="1">
      <c r="A53" s="118" t="s">
        <v>73</v>
      </c>
      <c r="B53" s="119"/>
      <c r="C53" s="120"/>
      <c r="D53" s="121" t="s">
        <v>80</v>
      </c>
      <c r="E53" s="121"/>
      <c r="F53" s="121"/>
      <c r="G53" s="121"/>
      <c r="H53" s="121"/>
      <c r="I53" s="122"/>
      <c r="J53" s="121" t="s">
        <v>81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'SO 01 - Probírka břehovéh...'!J27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76</v>
      </c>
      <c r="AR53" s="125"/>
      <c r="AS53" s="126">
        <v>0</v>
      </c>
      <c r="AT53" s="127">
        <f>ROUND(SUM(AV53:AW53),2)</f>
        <v>0</v>
      </c>
      <c r="AU53" s="128">
        <f>'SO 01 - Probírka břehovéh...'!P79</f>
        <v>0</v>
      </c>
      <c r="AV53" s="127">
        <f>'SO 01 - Probírka břehovéh...'!J30</f>
        <v>0</v>
      </c>
      <c r="AW53" s="127">
        <f>'SO 01 - Probírka břehovéh...'!J31</f>
        <v>0</v>
      </c>
      <c r="AX53" s="127">
        <f>'SO 01 - Probírka břehovéh...'!J32</f>
        <v>0</v>
      </c>
      <c r="AY53" s="127">
        <f>'SO 01 - Probírka břehovéh...'!J33</f>
        <v>0</v>
      </c>
      <c r="AZ53" s="127">
        <f>'SO 01 - Probírka břehovéh...'!F30</f>
        <v>0</v>
      </c>
      <c r="BA53" s="127">
        <f>'SO 01 - Probírka břehovéh...'!F31</f>
        <v>0</v>
      </c>
      <c r="BB53" s="127">
        <f>'SO 01 - Probírka břehovéh...'!F32</f>
        <v>0</v>
      </c>
      <c r="BC53" s="127">
        <f>'SO 01 - Probírka břehovéh...'!F33</f>
        <v>0</v>
      </c>
      <c r="BD53" s="129">
        <f>'SO 01 - Probírka břehovéh...'!F34</f>
        <v>0</v>
      </c>
      <c r="BT53" s="130" t="s">
        <v>77</v>
      </c>
      <c r="BV53" s="130" t="s">
        <v>71</v>
      </c>
      <c r="BW53" s="130" t="s">
        <v>82</v>
      </c>
      <c r="BX53" s="130" t="s">
        <v>7</v>
      </c>
      <c r="CL53" s="130" t="s">
        <v>21</v>
      </c>
      <c r="CM53" s="130" t="s">
        <v>79</v>
      </c>
    </row>
    <row r="54" s="5" customFormat="1" ht="16.5" customHeight="1">
      <c r="A54" s="118" t="s">
        <v>73</v>
      </c>
      <c r="B54" s="119"/>
      <c r="C54" s="120"/>
      <c r="D54" s="121" t="s">
        <v>83</v>
      </c>
      <c r="E54" s="121"/>
      <c r="F54" s="121"/>
      <c r="G54" s="121"/>
      <c r="H54" s="121"/>
      <c r="I54" s="122"/>
      <c r="J54" s="121" t="s">
        <v>84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'SO 02 - Odtěžení nánosů'!J27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76</v>
      </c>
      <c r="AR54" s="125"/>
      <c r="AS54" s="126">
        <v>0</v>
      </c>
      <c r="AT54" s="127">
        <f>ROUND(SUM(AV54:AW54),2)</f>
        <v>0</v>
      </c>
      <c r="AU54" s="128">
        <f>'SO 02 - Odtěžení nánosů'!P78</f>
        <v>0</v>
      </c>
      <c r="AV54" s="127">
        <f>'SO 02 - Odtěžení nánosů'!J30</f>
        <v>0</v>
      </c>
      <c r="AW54" s="127">
        <f>'SO 02 - Odtěžení nánosů'!J31</f>
        <v>0</v>
      </c>
      <c r="AX54" s="127">
        <f>'SO 02 - Odtěžení nánosů'!J32</f>
        <v>0</v>
      </c>
      <c r="AY54" s="127">
        <f>'SO 02 - Odtěžení nánosů'!J33</f>
        <v>0</v>
      </c>
      <c r="AZ54" s="127">
        <f>'SO 02 - Odtěžení nánosů'!F30</f>
        <v>0</v>
      </c>
      <c r="BA54" s="127">
        <f>'SO 02 - Odtěžení nánosů'!F31</f>
        <v>0</v>
      </c>
      <c r="BB54" s="127">
        <f>'SO 02 - Odtěžení nánosů'!F32</f>
        <v>0</v>
      </c>
      <c r="BC54" s="127">
        <f>'SO 02 - Odtěžení nánosů'!F33</f>
        <v>0</v>
      </c>
      <c r="BD54" s="129">
        <f>'SO 02 - Odtěžení nánosů'!F34</f>
        <v>0</v>
      </c>
      <c r="BT54" s="130" t="s">
        <v>77</v>
      </c>
      <c r="BV54" s="130" t="s">
        <v>71</v>
      </c>
      <c r="BW54" s="130" t="s">
        <v>85</v>
      </c>
      <c r="BX54" s="130" t="s">
        <v>7</v>
      </c>
      <c r="CL54" s="130" t="s">
        <v>21</v>
      </c>
      <c r="CM54" s="130" t="s">
        <v>79</v>
      </c>
    </row>
    <row r="55" s="5" customFormat="1" ht="16.5" customHeight="1">
      <c r="A55" s="118" t="s">
        <v>73</v>
      </c>
      <c r="B55" s="119"/>
      <c r="C55" s="120"/>
      <c r="D55" s="121" t="s">
        <v>86</v>
      </c>
      <c r="E55" s="121"/>
      <c r="F55" s="121"/>
      <c r="G55" s="121"/>
      <c r="H55" s="121"/>
      <c r="I55" s="122"/>
      <c r="J55" s="121" t="s">
        <v>87</v>
      </c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3">
        <f>'SO 03 - Oprava koryta toku'!J27</f>
        <v>0</v>
      </c>
      <c r="AH55" s="122"/>
      <c r="AI55" s="122"/>
      <c r="AJ55" s="122"/>
      <c r="AK55" s="122"/>
      <c r="AL55" s="122"/>
      <c r="AM55" s="122"/>
      <c r="AN55" s="123">
        <f>SUM(AG55,AT55)</f>
        <v>0</v>
      </c>
      <c r="AO55" s="122"/>
      <c r="AP55" s="122"/>
      <c r="AQ55" s="124" t="s">
        <v>76</v>
      </c>
      <c r="AR55" s="125"/>
      <c r="AS55" s="131">
        <v>0</v>
      </c>
      <c r="AT55" s="132">
        <f>ROUND(SUM(AV55:AW55),2)</f>
        <v>0</v>
      </c>
      <c r="AU55" s="133">
        <f>'SO 03 - Oprava koryta toku'!P86</f>
        <v>0</v>
      </c>
      <c r="AV55" s="132">
        <f>'SO 03 - Oprava koryta toku'!J30</f>
        <v>0</v>
      </c>
      <c r="AW55" s="132">
        <f>'SO 03 - Oprava koryta toku'!J31</f>
        <v>0</v>
      </c>
      <c r="AX55" s="132">
        <f>'SO 03 - Oprava koryta toku'!J32</f>
        <v>0</v>
      </c>
      <c r="AY55" s="132">
        <f>'SO 03 - Oprava koryta toku'!J33</f>
        <v>0</v>
      </c>
      <c r="AZ55" s="132">
        <f>'SO 03 - Oprava koryta toku'!F30</f>
        <v>0</v>
      </c>
      <c r="BA55" s="132">
        <f>'SO 03 - Oprava koryta toku'!F31</f>
        <v>0</v>
      </c>
      <c r="BB55" s="132">
        <f>'SO 03 - Oprava koryta toku'!F32</f>
        <v>0</v>
      </c>
      <c r="BC55" s="132">
        <f>'SO 03 - Oprava koryta toku'!F33</f>
        <v>0</v>
      </c>
      <c r="BD55" s="134">
        <f>'SO 03 - Oprava koryta toku'!F34</f>
        <v>0</v>
      </c>
      <c r="BT55" s="130" t="s">
        <v>77</v>
      </c>
      <c r="BV55" s="130" t="s">
        <v>71</v>
      </c>
      <c r="BW55" s="130" t="s">
        <v>88</v>
      </c>
      <c r="BX55" s="130" t="s">
        <v>7</v>
      </c>
      <c r="CL55" s="130" t="s">
        <v>21</v>
      </c>
      <c r="CM55" s="130" t="s">
        <v>79</v>
      </c>
    </row>
    <row r="56" s="1" customFormat="1" ht="30" customHeight="1">
      <c r="B56" s="45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1"/>
    </row>
    <row r="57" s="1" customFormat="1" ht="6.96" customHeight="1">
      <c r="B57" s="66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71"/>
    </row>
  </sheetData>
  <sheetProtection sheet="1" formatColumns="0" formatRows="0" objects="1" scenarios="1" spinCount="100000" saltValue="9bWyRsd+g87VZ/9qpJA6+QljOa9Bm5b2+yTArVjvE6eQnuukQENG8rihUCo+qOKvS6q7L4ebauxgKfiCtBBEzw==" hashValue="OLgP34heVDBQcr2cJDyH2D+K6Dizn/W+QyF607EhfcIBHIxBl8kG1D6z7fRpV93T6bGuLnulZznoYGs/2TBnZw==" algorithmName="SHA-512" password="CC35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SO 00 - Vedlejší rozpočto...'!C2" display="/"/>
    <hyperlink ref="A53" location="'SO 01 - Probírka břehovéh...'!C2" display="/"/>
    <hyperlink ref="A54" location="'SO 02 - Odtěžení nánosů'!C2" display="/"/>
    <hyperlink ref="A55" location="'SO 03 - Oprava koryta toku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89</v>
      </c>
      <c r="G1" s="138" t="s">
        <v>90</v>
      </c>
      <c r="H1" s="138"/>
      <c r="I1" s="139"/>
      <c r="J1" s="138" t="s">
        <v>91</v>
      </c>
      <c r="K1" s="137" t="s">
        <v>92</v>
      </c>
      <c r="L1" s="138" t="s">
        <v>93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78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79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Pracký p., ř. km 1,933 - 2,536, Prace, oprava koryta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95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96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29. 11. 2017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ROUND(J80,2)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ROUND(SUM(BE80:BE125), 2)</f>
        <v>0</v>
      </c>
      <c r="G30" s="46"/>
      <c r="H30" s="46"/>
      <c r="I30" s="157">
        <v>0.20999999999999999</v>
      </c>
      <c r="J30" s="156">
        <f>ROUND(ROUND((SUM(BE80:BE125)),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ROUND(SUM(BF80:BF125), 2)</f>
        <v>0</v>
      </c>
      <c r="G31" s="46"/>
      <c r="H31" s="46"/>
      <c r="I31" s="157">
        <v>0.14999999999999999</v>
      </c>
      <c r="J31" s="156">
        <f>ROUND(ROUND((SUM(BF80:BF125)),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ROUND(SUM(BG80:BG125),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ROUND(SUM(BH80:BH125),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ROUND(SUM(BI80:BI125),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97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Pracký p., ř. km 1,933 - 2,536, Prace, oprava koryta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95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00 - Vedlejší rozpočtové náklady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29. 11. 2017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98</v>
      </c>
      <c r="D54" s="158"/>
      <c r="E54" s="158"/>
      <c r="F54" s="158"/>
      <c r="G54" s="158"/>
      <c r="H54" s="158"/>
      <c r="I54" s="172"/>
      <c r="J54" s="173" t="s">
        <v>99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100</v>
      </c>
      <c r="D56" s="46"/>
      <c r="E56" s="46"/>
      <c r="F56" s="46"/>
      <c r="G56" s="46"/>
      <c r="H56" s="46"/>
      <c r="I56" s="143"/>
      <c r="J56" s="154">
        <f>J80</f>
        <v>0</v>
      </c>
      <c r="K56" s="50"/>
      <c r="AU56" s="23" t="s">
        <v>101</v>
      </c>
    </row>
    <row r="57" s="7" customFormat="1" ht="24.96" customHeight="1">
      <c r="B57" s="176"/>
      <c r="C57" s="177"/>
      <c r="D57" s="178" t="s">
        <v>102</v>
      </c>
      <c r="E57" s="179"/>
      <c r="F57" s="179"/>
      <c r="G57" s="179"/>
      <c r="H57" s="179"/>
      <c r="I57" s="180"/>
      <c r="J57" s="181">
        <f>J81</f>
        <v>0</v>
      </c>
      <c r="K57" s="182"/>
    </row>
    <row r="58" s="8" customFormat="1" ht="19.92" customHeight="1">
      <c r="B58" s="183"/>
      <c r="C58" s="184"/>
      <c r="D58" s="185" t="s">
        <v>103</v>
      </c>
      <c r="E58" s="186"/>
      <c r="F58" s="186"/>
      <c r="G58" s="186"/>
      <c r="H58" s="186"/>
      <c r="I58" s="187"/>
      <c r="J58" s="188">
        <f>J82</f>
        <v>0</v>
      </c>
      <c r="K58" s="189"/>
    </row>
    <row r="59" s="8" customFormat="1" ht="19.92" customHeight="1">
      <c r="B59" s="183"/>
      <c r="C59" s="184"/>
      <c r="D59" s="185" t="s">
        <v>104</v>
      </c>
      <c r="E59" s="186"/>
      <c r="F59" s="186"/>
      <c r="G59" s="186"/>
      <c r="H59" s="186"/>
      <c r="I59" s="187"/>
      <c r="J59" s="188">
        <f>J88</f>
        <v>0</v>
      </c>
      <c r="K59" s="189"/>
    </row>
    <row r="60" s="8" customFormat="1" ht="19.92" customHeight="1">
      <c r="B60" s="183"/>
      <c r="C60" s="184"/>
      <c r="D60" s="185" t="s">
        <v>105</v>
      </c>
      <c r="E60" s="186"/>
      <c r="F60" s="186"/>
      <c r="G60" s="186"/>
      <c r="H60" s="186"/>
      <c r="I60" s="187"/>
      <c r="J60" s="188">
        <f>J90</f>
        <v>0</v>
      </c>
      <c r="K60" s="189"/>
    </row>
    <row r="61" s="1" customFormat="1" ht="21.84" customHeight="1">
      <c r="B61" s="45"/>
      <c r="C61" s="46"/>
      <c r="D61" s="46"/>
      <c r="E61" s="46"/>
      <c r="F61" s="46"/>
      <c r="G61" s="46"/>
      <c r="H61" s="46"/>
      <c r="I61" s="143"/>
      <c r="J61" s="46"/>
      <c r="K61" s="50"/>
    </row>
    <row r="62" s="1" customFormat="1" ht="6.96" customHeight="1">
      <c r="B62" s="66"/>
      <c r="C62" s="67"/>
      <c r="D62" s="67"/>
      <c r="E62" s="67"/>
      <c r="F62" s="67"/>
      <c r="G62" s="67"/>
      <c r="H62" s="67"/>
      <c r="I62" s="165"/>
      <c r="J62" s="67"/>
      <c r="K62" s="68"/>
    </row>
    <row r="66" s="1" customFormat="1" ht="6.96" customHeight="1">
      <c r="B66" s="69"/>
      <c r="C66" s="70"/>
      <c r="D66" s="70"/>
      <c r="E66" s="70"/>
      <c r="F66" s="70"/>
      <c r="G66" s="70"/>
      <c r="H66" s="70"/>
      <c r="I66" s="168"/>
      <c r="J66" s="70"/>
      <c r="K66" s="70"/>
      <c r="L66" s="71"/>
    </row>
    <row r="67" s="1" customFormat="1" ht="36.96" customHeight="1">
      <c r="B67" s="45"/>
      <c r="C67" s="72" t="s">
        <v>106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6.96" customHeight="1">
      <c r="B68" s="45"/>
      <c r="C68" s="73"/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4.4" customHeight="1">
      <c r="B69" s="45"/>
      <c r="C69" s="75" t="s">
        <v>18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6.5" customHeight="1">
      <c r="B70" s="45"/>
      <c r="C70" s="73"/>
      <c r="D70" s="73"/>
      <c r="E70" s="191" t="str">
        <f>E7</f>
        <v>Pracký p., ř. km 1,933 - 2,536, Prace, oprava koryta</v>
      </c>
      <c r="F70" s="75"/>
      <c r="G70" s="75"/>
      <c r="H70" s="75"/>
      <c r="I70" s="190"/>
      <c r="J70" s="73"/>
      <c r="K70" s="73"/>
      <c r="L70" s="71"/>
    </row>
    <row r="71" s="1" customFormat="1" ht="14.4" customHeight="1">
      <c r="B71" s="45"/>
      <c r="C71" s="75" t="s">
        <v>95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7.25" customHeight="1">
      <c r="B72" s="45"/>
      <c r="C72" s="73"/>
      <c r="D72" s="73"/>
      <c r="E72" s="81" t="str">
        <f>E9</f>
        <v>SO 00 - Vedlejší rozpočtové náklady</v>
      </c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8" customHeight="1">
      <c r="B74" s="45"/>
      <c r="C74" s="75" t="s">
        <v>23</v>
      </c>
      <c r="D74" s="73"/>
      <c r="E74" s="73"/>
      <c r="F74" s="192" t="str">
        <f>F12</f>
        <v xml:space="preserve"> </v>
      </c>
      <c r="G74" s="73"/>
      <c r="H74" s="73"/>
      <c r="I74" s="193" t="s">
        <v>25</v>
      </c>
      <c r="J74" s="84" t="str">
        <f>IF(J12="","",J12)</f>
        <v>29. 11. 2017</v>
      </c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>
      <c r="B76" s="45"/>
      <c r="C76" s="75" t="s">
        <v>27</v>
      </c>
      <c r="D76" s="73"/>
      <c r="E76" s="73"/>
      <c r="F76" s="192" t="str">
        <f>E15</f>
        <v xml:space="preserve"> </v>
      </c>
      <c r="G76" s="73"/>
      <c r="H76" s="73"/>
      <c r="I76" s="193" t="s">
        <v>32</v>
      </c>
      <c r="J76" s="192" t="str">
        <f>E21</f>
        <v xml:space="preserve"> </v>
      </c>
      <c r="K76" s="73"/>
      <c r="L76" s="71"/>
    </row>
    <row r="77" s="1" customFormat="1" ht="14.4" customHeight="1">
      <c r="B77" s="45"/>
      <c r="C77" s="75" t="s">
        <v>30</v>
      </c>
      <c r="D77" s="73"/>
      <c r="E77" s="73"/>
      <c r="F77" s="192" t="str">
        <f>IF(E18="","",E18)</f>
        <v/>
      </c>
      <c r="G77" s="73"/>
      <c r="H77" s="73"/>
      <c r="I77" s="190"/>
      <c r="J77" s="73"/>
      <c r="K77" s="73"/>
      <c r="L77" s="71"/>
    </row>
    <row r="78" s="1" customFormat="1" ht="10.32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9" customFormat="1" ht="29.28" customHeight="1">
      <c r="B79" s="194"/>
      <c r="C79" s="195" t="s">
        <v>107</v>
      </c>
      <c r="D79" s="196" t="s">
        <v>54</v>
      </c>
      <c r="E79" s="196" t="s">
        <v>50</v>
      </c>
      <c r="F79" s="196" t="s">
        <v>108</v>
      </c>
      <c r="G79" s="196" t="s">
        <v>109</v>
      </c>
      <c r="H79" s="196" t="s">
        <v>110</v>
      </c>
      <c r="I79" s="197" t="s">
        <v>111</v>
      </c>
      <c r="J79" s="196" t="s">
        <v>99</v>
      </c>
      <c r="K79" s="198" t="s">
        <v>112</v>
      </c>
      <c r="L79" s="199"/>
      <c r="M79" s="101" t="s">
        <v>113</v>
      </c>
      <c r="N79" s="102" t="s">
        <v>39</v>
      </c>
      <c r="O79" s="102" t="s">
        <v>114</v>
      </c>
      <c r="P79" s="102" t="s">
        <v>115</v>
      </c>
      <c r="Q79" s="102" t="s">
        <v>116</v>
      </c>
      <c r="R79" s="102" t="s">
        <v>117</v>
      </c>
      <c r="S79" s="102" t="s">
        <v>118</v>
      </c>
      <c r="T79" s="103" t="s">
        <v>119</v>
      </c>
    </row>
    <row r="80" s="1" customFormat="1" ht="29.28" customHeight="1">
      <c r="B80" s="45"/>
      <c r="C80" s="107" t="s">
        <v>100</v>
      </c>
      <c r="D80" s="73"/>
      <c r="E80" s="73"/>
      <c r="F80" s="73"/>
      <c r="G80" s="73"/>
      <c r="H80" s="73"/>
      <c r="I80" s="190"/>
      <c r="J80" s="200">
        <f>BK80</f>
        <v>0</v>
      </c>
      <c r="K80" s="73"/>
      <c r="L80" s="71"/>
      <c r="M80" s="104"/>
      <c r="N80" s="105"/>
      <c r="O80" s="105"/>
      <c r="P80" s="201">
        <f>P81</f>
        <v>0</v>
      </c>
      <c r="Q80" s="105"/>
      <c r="R80" s="201">
        <f>R81</f>
        <v>0</v>
      </c>
      <c r="S80" s="105"/>
      <c r="T80" s="202">
        <f>T81</f>
        <v>0.02</v>
      </c>
      <c r="AT80" s="23" t="s">
        <v>68</v>
      </c>
      <c r="AU80" s="23" t="s">
        <v>101</v>
      </c>
      <c r="BK80" s="203">
        <f>BK81</f>
        <v>0</v>
      </c>
    </row>
    <row r="81" s="10" customFormat="1" ht="37.44" customHeight="1">
      <c r="B81" s="204"/>
      <c r="C81" s="205"/>
      <c r="D81" s="206" t="s">
        <v>68</v>
      </c>
      <c r="E81" s="207" t="s">
        <v>120</v>
      </c>
      <c r="F81" s="207" t="s">
        <v>75</v>
      </c>
      <c r="G81" s="205"/>
      <c r="H81" s="205"/>
      <c r="I81" s="208"/>
      <c r="J81" s="209">
        <f>BK81</f>
        <v>0</v>
      </c>
      <c r="K81" s="205"/>
      <c r="L81" s="210"/>
      <c r="M81" s="211"/>
      <c r="N81" s="212"/>
      <c r="O81" s="212"/>
      <c r="P81" s="213">
        <f>P82+P88+P90</f>
        <v>0</v>
      </c>
      <c r="Q81" s="212"/>
      <c r="R81" s="213">
        <f>R82+R88+R90</f>
        <v>0</v>
      </c>
      <c r="S81" s="212"/>
      <c r="T81" s="214">
        <f>T82+T88+T90</f>
        <v>0.02</v>
      </c>
      <c r="AR81" s="215" t="s">
        <v>121</v>
      </c>
      <c r="AT81" s="216" t="s">
        <v>68</v>
      </c>
      <c r="AU81" s="216" t="s">
        <v>69</v>
      </c>
      <c r="AY81" s="215" t="s">
        <v>122</v>
      </c>
      <c r="BK81" s="217">
        <f>BK82+BK88+BK90</f>
        <v>0</v>
      </c>
    </row>
    <row r="82" s="10" customFormat="1" ht="19.92" customHeight="1">
      <c r="B82" s="204"/>
      <c r="C82" s="205"/>
      <c r="D82" s="206" t="s">
        <v>68</v>
      </c>
      <c r="E82" s="218" t="s">
        <v>123</v>
      </c>
      <c r="F82" s="218" t="s">
        <v>124</v>
      </c>
      <c r="G82" s="205"/>
      <c r="H82" s="205"/>
      <c r="I82" s="208"/>
      <c r="J82" s="219">
        <f>BK82</f>
        <v>0</v>
      </c>
      <c r="K82" s="205"/>
      <c r="L82" s="210"/>
      <c r="M82" s="211"/>
      <c r="N82" s="212"/>
      <c r="O82" s="212"/>
      <c r="P82" s="213">
        <f>SUM(P83:P87)</f>
        <v>0</v>
      </c>
      <c r="Q82" s="212"/>
      <c r="R82" s="213">
        <f>SUM(R83:R87)</f>
        <v>0</v>
      </c>
      <c r="S82" s="212"/>
      <c r="T82" s="214">
        <f>SUM(T83:T87)</f>
        <v>0</v>
      </c>
      <c r="AR82" s="215" t="s">
        <v>121</v>
      </c>
      <c r="AT82" s="216" t="s">
        <v>68</v>
      </c>
      <c r="AU82" s="216" t="s">
        <v>77</v>
      </c>
      <c r="AY82" s="215" t="s">
        <v>122</v>
      </c>
      <c r="BK82" s="217">
        <f>SUM(BK83:BK87)</f>
        <v>0</v>
      </c>
    </row>
    <row r="83" s="1" customFormat="1" ht="38.25" customHeight="1">
      <c r="B83" s="45"/>
      <c r="C83" s="220" t="s">
        <v>77</v>
      </c>
      <c r="D83" s="220" t="s">
        <v>125</v>
      </c>
      <c r="E83" s="221" t="s">
        <v>126</v>
      </c>
      <c r="F83" s="222" t="s">
        <v>127</v>
      </c>
      <c r="G83" s="223" t="s">
        <v>128</v>
      </c>
      <c r="H83" s="224">
        <v>1</v>
      </c>
      <c r="I83" s="225"/>
      <c r="J83" s="226">
        <f>ROUND(I83*H83,2)</f>
        <v>0</v>
      </c>
      <c r="K83" s="222" t="s">
        <v>21</v>
      </c>
      <c r="L83" s="71"/>
      <c r="M83" s="227" t="s">
        <v>21</v>
      </c>
      <c r="N83" s="228" t="s">
        <v>40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129</v>
      </c>
      <c r="AT83" s="23" t="s">
        <v>125</v>
      </c>
      <c r="AU83" s="23" t="s">
        <v>79</v>
      </c>
      <c r="AY83" s="23" t="s">
        <v>122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77</v>
      </c>
      <c r="BK83" s="231">
        <f>ROUND(I83*H83,2)</f>
        <v>0</v>
      </c>
      <c r="BL83" s="23" t="s">
        <v>129</v>
      </c>
      <c r="BM83" s="23" t="s">
        <v>130</v>
      </c>
    </row>
    <row r="84" s="1" customFormat="1" ht="16.5" customHeight="1">
      <c r="B84" s="45"/>
      <c r="C84" s="220" t="s">
        <v>79</v>
      </c>
      <c r="D84" s="220" t="s">
        <v>125</v>
      </c>
      <c r="E84" s="221" t="s">
        <v>131</v>
      </c>
      <c r="F84" s="222" t="s">
        <v>132</v>
      </c>
      <c r="G84" s="223" t="s">
        <v>133</v>
      </c>
      <c r="H84" s="224">
        <v>1</v>
      </c>
      <c r="I84" s="225"/>
      <c r="J84" s="226">
        <f>ROUND(I84*H84,2)</f>
        <v>0</v>
      </c>
      <c r="K84" s="222" t="s">
        <v>21</v>
      </c>
      <c r="L84" s="71"/>
      <c r="M84" s="227" t="s">
        <v>21</v>
      </c>
      <c r="N84" s="228" t="s">
        <v>40</v>
      </c>
      <c r="O84" s="46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AR84" s="23" t="s">
        <v>129</v>
      </c>
      <c r="AT84" s="23" t="s">
        <v>125</v>
      </c>
      <c r="AU84" s="23" t="s">
        <v>79</v>
      </c>
      <c r="AY84" s="23" t="s">
        <v>122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3" t="s">
        <v>77</v>
      </c>
      <c r="BK84" s="231">
        <f>ROUND(I84*H84,2)</f>
        <v>0</v>
      </c>
      <c r="BL84" s="23" t="s">
        <v>129</v>
      </c>
      <c r="BM84" s="23" t="s">
        <v>134</v>
      </c>
    </row>
    <row r="85" s="11" customFormat="1">
      <c r="B85" s="232"/>
      <c r="C85" s="233"/>
      <c r="D85" s="234" t="s">
        <v>135</v>
      </c>
      <c r="E85" s="235" t="s">
        <v>21</v>
      </c>
      <c r="F85" s="236" t="s">
        <v>136</v>
      </c>
      <c r="G85" s="233"/>
      <c r="H85" s="235" t="s">
        <v>21</v>
      </c>
      <c r="I85" s="237"/>
      <c r="J85" s="233"/>
      <c r="K85" s="233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135</v>
      </c>
      <c r="AU85" s="242" t="s">
        <v>79</v>
      </c>
      <c r="AV85" s="11" t="s">
        <v>77</v>
      </c>
      <c r="AW85" s="11" t="s">
        <v>33</v>
      </c>
      <c r="AX85" s="11" t="s">
        <v>69</v>
      </c>
      <c r="AY85" s="242" t="s">
        <v>122</v>
      </c>
    </row>
    <row r="86" s="12" customFormat="1">
      <c r="B86" s="243"/>
      <c r="C86" s="244"/>
      <c r="D86" s="234" t="s">
        <v>135</v>
      </c>
      <c r="E86" s="245" t="s">
        <v>21</v>
      </c>
      <c r="F86" s="246" t="s">
        <v>77</v>
      </c>
      <c r="G86" s="244"/>
      <c r="H86" s="247">
        <v>1</v>
      </c>
      <c r="I86" s="248"/>
      <c r="J86" s="244"/>
      <c r="K86" s="244"/>
      <c r="L86" s="249"/>
      <c r="M86" s="250"/>
      <c r="N86" s="251"/>
      <c r="O86" s="251"/>
      <c r="P86" s="251"/>
      <c r="Q86" s="251"/>
      <c r="R86" s="251"/>
      <c r="S86" s="251"/>
      <c r="T86" s="252"/>
      <c r="AT86" s="253" t="s">
        <v>135</v>
      </c>
      <c r="AU86" s="253" t="s">
        <v>79</v>
      </c>
      <c r="AV86" s="12" t="s">
        <v>79</v>
      </c>
      <c r="AW86" s="12" t="s">
        <v>33</v>
      </c>
      <c r="AX86" s="12" t="s">
        <v>77</v>
      </c>
      <c r="AY86" s="253" t="s">
        <v>122</v>
      </c>
    </row>
    <row r="87" s="1" customFormat="1" ht="16.5" customHeight="1">
      <c r="B87" s="45"/>
      <c r="C87" s="220" t="s">
        <v>137</v>
      </c>
      <c r="D87" s="220" t="s">
        <v>125</v>
      </c>
      <c r="E87" s="221" t="s">
        <v>138</v>
      </c>
      <c r="F87" s="222" t="s">
        <v>139</v>
      </c>
      <c r="G87" s="223" t="s">
        <v>133</v>
      </c>
      <c r="H87" s="224">
        <v>1</v>
      </c>
      <c r="I87" s="225"/>
      <c r="J87" s="226">
        <f>ROUND(I87*H87,2)</f>
        <v>0</v>
      </c>
      <c r="K87" s="222" t="s">
        <v>21</v>
      </c>
      <c r="L87" s="71"/>
      <c r="M87" s="227" t="s">
        <v>21</v>
      </c>
      <c r="N87" s="228" t="s">
        <v>40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129</v>
      </c>
      <c r="AT87" s="23" t="s">
        <v>125</v>
      </c>
      <c r="AU87" s="23" t="s">
        <v>79</v>
      </c>
      <c r="AY87" s="23" t="s">
        <v>122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77</v>
      </c>
      <c r="BK87" s="231">
        <f>ROUND(I87*H87,2)</f>
        <v>0</v>
      </c>
      <c r="BL87" s="23" t="s">
        <v>129</v>
      </c>
      <c r="BM87" s="23" t="s">
        <v>140</v>
      </c>
    </row>
    <row r="88" s="10" customFormat="1" ht="29.88" customHeight="1">
      <c r="B88" s="204"/>
      <c r="C88" s="205"/>
      <c r="D88" s="206" t="s">
        <v>68</v>
      </c>
      <c r="E88" s="218" t="s">
        <v>141</v>
      </c>
      <c r="F88" s="218" t="s">
        <v>142</v>
      </c>
      <c r="G88" s="205"/>
      <c r="H88" s="205"/>
      <c r="I88" s="208"/>
      <c r="J88" s="219">
        <f>BK88</f>
        <v>0</v>
      </c>
      <c r="K88" s="205"/>
      <c r="L88" s="210"/>
      <c r="M88" s="211"/>
      <c r="N88" s="212"/>
      <c r="O88" s="212"/>
      <c r="P88" s="213">
        <f>P89</f>
        <v>0</v>
      </c>
      <c r="Q88" s="212"/>
      <c r="R88" s="213">
        <f>R89</f>
        <v>0</v>
      </c>
      <c r="S88" s="212"/>
      <c r="T88" s="214">
        <f>T89</f>
        <v>0</v>
      </c>
      <c r="AR88" s="215" t="s">
        <v>121</v>
      </c>
      <c r="AT88" s="216" t="s">
        <v>68</v>
      </c>
      <c r="AU88" s="216" t="s">
        <v>77</v>
      </c>
      <c r="AY88" s="215" t="s">
        <v>122</v>
      </c>
      <c r="BK88" s="217">
        <f>BK89</f>
        <v>0</v>
      </c>
    </row>
    <row r="89" s="1" customFormat="1" ht="25.5" customHeight="1">
      <c r="B89" s="45"/>
      <c r="C89" s="220" t="s">
        <v>129</v>
      </c>
      <c r="D89" s="220" t="s">
        <v>125</v>
      </c>
      <c r="E89" s="221" t="s">
        <v>143</v>
      </c>
      <c r="F89" s="222" t="s">
        <v>144</v>
      </c>
      <c r="G89" s="223" t="s">
        <v>133</v>
      </c>
      <c r="H89" s="224">
        <v>1</v>
      </c>
      <c r="I89" s="225"/>
      <c r="J89" s="226">
        <f>ROUND(I89*H89,2)</f>
        <v>0</v>
      </c>
      <c r="K89" s="222" t="s">
        <v>21</v>
      </c>
      <c r="L89" s="71"/>
      <c r="M89" s="227" t="s">
        <v>21</v>
      </c>
      <c r="N89" s="228" t="s">
        <v>40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145</v>
      </c>
      <c r="AT89" s="23" t="s">
        <v>125</v>
      </c>
      <c r="AU89" s="23" t="s">
        <v>79</v>
      </c>
      <c r="AY89" s="23" t="s">
        <v>122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77</v>
      </c>
      <c r="BK89" s="231">
        <f>ROUND(I89*H89,2)</f>
        <v>0</v>
      </c>
      <c r="BL89" s="23" t="s">
        <v>145</v>
      </c>
      <c r="BM89" s="23" t="s">
        <v>146</v>
      </c>
    </row>
    <row r="90" s="10" customFormat="1" ht="29.88" customHeight="1">
      <c r="B90" s="204"/>
      <c r="C90" s="205"/>
      <c r="D90" s="206" t="s">
        <v>68</v>
      </c>
      <c r="E90" s="218" t="s">
        <v>147</v>
      </c>
      <c r="F90" s="218" t="s">
        <v>148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SUM(P91:P125)</f>
        <v>0</v>
      </c>
      <c r="Q90" s="212"/>
      <c r="R90" s="213">
        <f>SUM(R91:R125)</f>
        <v>0</v>
      </c>
      <c r="S90" s="212"/>
      <c r="T90" s="214">
        <f>SUM(T91:T125)</f>
        <v>0.02</v>
      </c>
      <c r="AR90" s="215" t="s">
        <v>121</v>
      </c>
      <c r="AT90" s="216" t="s">
        <v>68</v>
      </c>
      <c r="AU90" s="216" t="s">
        <v>77</v>
      </c>
      <c r="AY90" s="215" t="s">
        <v>122</v>
      </c>
      <c r="BK90" s="217">
        <f>SUM(BK91:BK125)</f>
        <v>0</v>
      </c>
    </row>
    <row r="91" s="1" customFormat="1" ht="25.5" customHeight="1">
      <c r="B91" s="45"/>
      <c r="C91" s="220" t="s">
        <v>121</v>
      </c>
      <c r="D91" s="220" t="s">
        <v>125</v>
      </c>
      <c r="E91" s="221" t="s">
        <v>149</v>
      </c>
      <c r="F91" s="222" t="s">
        <v>150</v>
      </c>
      <c r="G91" s="223" t="s">
        <v>133</v>
      </c>
      <c r="H91" s="224">
        <v>1</v>
      </c>
      <c r="I91" s="225"/>
      <c r="J91" s="226">
        <f>ROUND(I91*H91,2)</f>
        <v>0</v>
      </c>
      <c r="K91" s="222" t="s">
        <v>151</v>
      </c>
      <c r="L91" s="71"/>
      <c r="M91" s="227" t="s">
        <v>21</v>
      </c>
      <c r="N91" s="228" t="s">
        <v>40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152</v>
      </c>
      <c r="AT91" s="23" t="s">
        <v>125</v>
      </c>
      <c r="AU91" s="23" t="s">
        <v>79</v>
      </c>
      <c r="AY91" s="23" t="s">
        <v>122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77</v>
      </c>
      <c r="BK91" s="231">
        <f>ROUND(I91*H91,2)</f>
        <v>0</v>
      </c>
      <c r="BL91" s="23" t="s">
        <v>152</v>
      </c>
      <c r="BM91" s="23" t="s">
        <v>153</v>
      </c>
    </row>
    <row r="92" s="11" customFormat="1">
      <c r="B92" s="232"/>
      <c r="C92" s="233"/>
      <c r="D92" s="234" t="s">
        <v>135</v>
      </c>
      <c r="E92" s="235" t="s">
        <v>21</v>
      </c>
      <c r="F92" s="236" t="s">
        <v>154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135</v>
      </c>
      <c r="AU92" s="242" t="s">
        <v>79</v>
      </c>
      <c r="AV92" s="11" t="s">
        <v>77</v>
      </c>
      <c r="AW92" s="11" t="s">
        <v>33</v>
      </c>
      <c r="AX92" s="11" t="s">
        <v>69</v>
      </c>
      <c r="AY92" s="242" t="s">
        <v>122</v>
      </c>
    </row>
    <row r="93" s="12" customFormat="1">
      <c r="B93" s="243"/>
      <c r="C93" s="244"/>
      <c r="D93" s="234" t="s">
        <v>135</v>
      </c>
      <c r="E93" s="245" t="s">
        <v>21</v>
      </c>
      <c r="F93" s="246" t="s">
        <v>77</v>
      </c>
      <c r="G93" s="244"/>
      <c r="H93" s="247">
        <v>1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135</v>
      </c>
      <c r="AU93" s="253" t="s">
        <v>79</v>
      </c>
      <c r="AV93" s="12" t="s">
        <v>79</v>
      </c>
      <c r="AW93" s="12" t="s">
        <v>33</v>
      </c>
      <c r="AX93" s="12" t="s">
        <v>77</v>
      </c>
      <c r="AY93" s="253" t="s">
        <v>122</v>
      </c>
    </row>
    <row r="94" s="1" customFormat="1" ht="25.5" customHeight="1">
      <c r="B94" s="45"/>
      <c r="C94" s="220" t="s">
        <v>155</v>
      </c>
      <c r="D94" s="220" t="s">
        <v>125</v>
      </c>
      <c r="E94" s="221" t="s">
        <v>156</v>
      </c>
      <c r="F94" s="222" t="s">
        <v>157</v>
      </c>
      <c r="G94" s="223" t="s">
        <v>158</v>
      </c>
      <c r="H94" s="224">
        <v>500</v>
      </c>
      <c r="I94" s="225"/>
      <c r="J94" s="226">
        <f>ROUND(I94*H94,2)</f>
        <v>0</v>
      </c>
      <c r="K94" s="222" t="s">
        <v>151</v>
      </c>
      <c r="L94" s="71"/>
      <c r="M94" s="227" t="s">
        <v>21</v>
      </c>
      <c r="N94" s="228" t="s">
        <v>40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145</v>
      </c>
      <c r="AT94" s="23" t="s">
        <v>125</v>
      </c>
      <c r="AU94" s="23" t="s">
        <v>79</v>
      </c>
      <c r="AY94" s="23" t="s">
        <v>122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77</v>
      </c>
      <c r="BK94" s="231">
        <f>ROUND(I94*H94,2)</f>
        <v>0</v>
      </c>
      <c r="BL94" s="23" t="s">
        <v>145</v>
      </c>
      <c r="BM94" s="23" t="s">
        <v>159</v>
      </c>
    </row>
    <row r="95" s="11" customFormat="1">
      <c r="B95" s="232"/>
      <c r="C95" s="233"/>
      <c r="D95" s="234" t="s">
        <v>135</v>
      </c>
      <c r="E95" s="235" t="s">
        <v>21</v>
      </c>
      <c r="F95" s="236" t="s">
        <v>160</v>
      </c>
      <c r="G95" s="233"/>
      <c r="H95" s="235" t="s">
        <v>21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135</v>
      </c>
      <c r="AU95" s="242" t="s">
        <v>79</v>
      </c>
      <c r="AV95" s="11" t="s">
        <v>77</v>
      </c>
      <c r="AW95" s="11" t="s">
        <v>33</v>
      </c>
      <c r="AX95" s="11" t="s">
        <v>69</v>
      </c>
      <c r="AY95" s="242" t="s">
        <v>122</v>
      </c>
    </row>
    <row r="96" s="12" customFormat="1">
      <c r="B96" s="243"/>
      <c r="C96" s="244"/>
      <c r="D96" s="234" t="s">
        <v>135</v>
      </c>
      <c r="E96" s="245" t="s">
        <v>21</v>
      </c>
      <c r="F96" s="246" t="s">
        <v>161</v>
      </c>
      <c r="G96" s="244"/>
      <c r="H96" s="247">
        <v>500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AT96" s="253" t="s">
        <v>135</v>
      </c>
      <c r="AU96" s="253" t="s">
        <v>79</v>
      </c>
      <c r="AV96" s="12" t="s">
        <v>79</v>
      </c>
      <c r="AW96" s="12" t="s">
        <v>33</v>
      </c>
      <c r="AX96" s="12" t="s">
        <v>77</v>
      </c>
      <c r="AY96" s="253" t="s">
        <v>122</v>
      </c>
    </row>
    <row r="97" s="1" customFormat="1" ht="25.5" customHeight="1">
      <c r="B97" s="45"/>
      <c r="C97" s="220" t="s">
        <v>162</v>
      </c>
      <c r="D97" s="220" t="s">
        <v>125</v>
      </c>
      <c r="E97" s="221" t="s">
        <v>163</v>
      </c>
      <c r="F97" s="222" t="s">
        <v>164</v>
      </c>
      <c r="G97" s="223" t="s">
        <v>165</v>
      </c>
      <c r="H97" s="224">
        <v>50</v>
      </c>
      <c r="I97" s="225"/>
      <c r="J97" s="226">
        <f>ROUND(I97*H97,2)</f>
        <v>0</v>
      </c>
      <c r="K97" s="222" t="s">
        <v>151</v>
      </c>
      <c r="L97" s="71"/>
      <c r="M97" s="227" t="s">
        <v>21</v>
      </c>
      <c r="N97" s="228" t="s">
        <v>40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145</v>
      </c>
      <c r="AT97" s="23" t="s">
        <v>125</v>
      </c>
      <c r="AU97" s="23" t="s">
        <v>79</v>
      </c>
      <c r="AY97" s="23" t="s">
        <v>122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77</v>
      </c>
      <c r="BK97" s="231">
        <f>ROUND(I97*H97,2)</f>
        <v>0</v>
      </c>
      <c r="BL97" s="23" t="s">
        <v>145</v>
      </c>
      <c r="BM97" s="23" t="s">
        <v>166</v>
      </c>
    </row>
    <row r="98" s="12" customFormat="1">
      <c r="B98" s="243"/>
      <c r="C98" s="244"/>
      <c r="D98" s="234" t="s">
        <v>135</v>
      </c>
      <c r="E98" s="245" t="s">
        <v>21</v>
      </c>
      <c r="F98" s="246" t="s">
        <v>167</v>
      </c>
      <c r="G98" s="244"/>
      <c r="H98" s="247">
        <v>50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AT98" s="253" t="s">
        <v>135</v>
      </c>
      <c r="AU98" s="253" t="s">
        <v>79</v>
      </c>
      <c r="AV98" s="12" t="s">
        <v>79</v>
      </c>
      <c r="AW98" s="12" t="s">
        <v>33</v>
      </c>
      <c r="AX98" s="12" t="s">
        <v>77</v>
      </c>
      <c r="AY98" s="253" t="s">
        <v>122</v>
      </c>
    </row>
    <row r="99" s="1" customFormat="1" ht="25.5" customHeight="1">
      <c r="B99" s="45"/>
      <c r="C99" s="220" t="s">
        <v>168</v>
      </c>
      <c r="D99" s="220" t="s">
        <v>125</v>
      </c>
      <c r="E99" s="221" t="s">
        <v>169</v>
      </c>
      <c r="F99" s="222" t="s">
        <v>170</v>
      </c>
      <c r="G99" s="223" t="s">
        <v>133</v>
      </c>
      <c r="H99" s="224">
        <v>1</v>
      </c>
      <c r="I99" s="225"/>
      <c r="J99" s="226">
        <f>ROUND(I99*H99,2)</f>
        <v>0</v>
      </c>
      <c r="K99" s="222" t="s">
        <v>151</v>
      </c>
      <c r="L99" s="71"/>
      <c r="M99" s="227" t="s">
        <v>21</v>
      </c>
      <c r="N99" s="228" t="s">
        <v>40</v>
      </c>
      <c r="O99" s="46"/>
      <c r="P99" s="229">
        <f>O99*H99</f>
        <v>0</v>
      </c>
      <c r="Q99" s="229">
        <v>0</v>
      </c>
      <c r="R99" s="229">
        <f>Q99*H99</f>
        <v>0</v>
      </c>
      <c r="S99" s="229">
        <v>0.02</v>
      </c>
      <c r="T99" s="230">
        <f>S99*H99</f>
        <v>0.02</v>
      </c>
      <c r="AR99" s="23" t="s">
        <v>145</v>
      </c>
      <c r="AT99" s="23" t="s">
        <v>125</v>
      </c>
      <c r="AU99" s="23" t="s">
        <v>79</v>
      </c>
      <c r="AY99" s="23" t="s">
        <v>122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77</v>
      </c>
      <c r="BK99" s="231">
        <f>ROUND(I99*H99,2)</f>
        <v>0</v>
      </c>
      <c r="BL99" s="23" t="s">
        <v>145</v>
      </c>
      <c r="BM99" s="23" t="s">
        <v>171</v>
      </c>
    </row>
    <row r="100" s="12" customFormat="1">
      <c r="B100" s="243"/>
      <c r="C100" s="244"/>
      <c r="D100" s="234" t="s">
        <v>135</v>
      </c>
      <c r="E100" s="245" t="s">
        <v>21</v>
      </c>
      <c r="F100" s="246" t="s">
        <v>172</v>
      </c>
      <c r="G100" s="244"/>
      <c r="H100" s="247">
        <v>1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135</v>
      </c>
      <c r="AU100" s="253" t="s">
        <v>79</v>
      </c>
      <c r="AV100" s="12" t="s">
        <v>79</v>
      </c>
      <c r="AW100" s="12" t="s">
        <v>33</v>
      </c>
      <c r="AX100" s="12" t="s">
        <v>77</v>
      </c>
      <c r="AY100" s="253" t="s">
        <v>122</v>
      </c>
    </row>
    <row r="101" s="1" customFormat="1" ht="25.5" customHeight="1">
      <c r="B101" s="45"/>
      <c r="C101" s="220" t="s">
        <v>173</v>
      </c>
      <c r="D101" s="220" t="s">
        <v>125</v>
      </c>
      <c r="E101" s="221" t="s">
        <v>174</v>
      </c>
      <c r="F101" s="222" t="s">
        <v>175</v>
      </c>
      <c r="G101" s="223" t="s">
        <v>128</v>
      </c>
      <c r="H101" s="224">
        <v>1</v>
      </c>
      <c r="I101" s="225"/>
      <c r="J101" s="226">
        <f>ROUND(I101*H101,2)</f>
        <v>0</v>
      </c>
      <c r="K101" s="222" t="s">
        <v>21</v>
      </c>
      <c r="L101" s="71"/>
      <c r="M101" s="227" t="s">
        <v>21</v>
      </c>
      <c r="N101" s="228" t="s">
        <v>40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129</v>
      </c>
      <c r="AT101" s="23" t="s">
        <v>125</v>
      </c>
      <c r="AU101" s="23" t="s">
        <v>79</v>
      </c>
      <c r="AY101" s="23" t="s">
        <v>122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77</v>
      </c>
      <c r="BK101" s="231">
        <f>ROUND(I101*H101,2)</f>
        <v>0</v>
      </c>
      <c r="BL101" s="23" t="s">
        <v>129</v>
      </c>
      <c r="BM101" s="23" t="s">
        <v>176</v>
      </c>
    </row>
    <row r="102" s="1" customFormat="1" ht="25.5" customHeight="1">
      <c r="B102" s="45"/>
      <c r="C102" s="220" t="s">
        <v>177</v>
      </c>
      <c r="D102" s="220" t="s">
        <v>125</v>
      </c>
      <c r="E102" s="221" t="s">
        <v>178</v>
      </c>
      <c r="F102" s="222" t="s">
        <v>179</v>
      </c>
      <c r="G102" s="223" t="s">
        <v>128</v>
      </c>
      <c r="H102" s="224">
        <v>1</v>
      </c>
      <c r="I102" s="225"/>
      <c r="J102" s="226">
        <f>ROUND(I102*H102,2)</f>
        <v>0</v>
      </c>
      <c r="K102" s="222" t="s">
        <v>21</v>
      </c>
      <c r="L102" s="71"/>
      <c r="M102" s="227" t="s">
        <v>21</v>
      </c>
      <c r="N102" s="228" t="s">
        <v>40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145</v>
      </c>
      <c r="AT102" s="23" t="s">
        <v>125</v>
      </c>
      <c r="AU102" s="23" t="s">
        <v>79</v>
      </c>
      <c r="AY102" s="23" t="s">
        <v>122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77</v>
      </c>
      <c r="BK102" s="231">
        <f>ROUND(I102*H102,2)</f>
        <v>0</v>
      </c>
      <c r="BL102" s="23" t="s">
        <v>145</v>
      </c>
      <c r="BM102" s="23" t="s">
        <v>180</v>
      </c>
    </row>
    <row r="103" s="1" customFormat="1" ht="16.5" customHeight="1">
      <c r="B103" s="45"/>
      <c r="C103" s="220" t="s">
        <v>181</v>
      </c>
      <c r="D103" s="220" t="s">
        <v>125</v>
      </c>
      <c r="E103" s="221" t="s">
        <v>182</v>
      </c>
      <c r="F103" s="222" t="s">
        <v>183</v>
      </c>
      <c r="G103" s="223" t="s">
        <v>128</v>
      </c>
      <c r="H103" s="224">
        <v>1</v>
      </c>
      <c r="I103" s="225"/>
      <c r="J103" s="226">
        <f>ROUND(I103*H103,2)</f>
        <v>0</v>
      </c>
      <c r="K103" s="222" t="s">
        <v>21</v>
      </c>
      <c r="L103" s="71"/>
      <c r="M103" s="227" t="s">
        <v>21</v>
      </c>
      <c r="N103" s="228" t="s">
        <v>40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129</v>
      </c>
      <c r="AT103" s="23" t="s">
        <v>125</v>
      </c>
      <c r="AU103" s="23" t="s">
        <v>79</v>
      </c>
      <c r="AY103" s="23" t="s">
        <v>122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77</v>
      </c>
      <c r="BK103" s="231">
        <f>ROUND(I103*H103,2)</f>
        <v>0</v>
      </c>
      <c r="BL103" s="23" t="s">
        <v>129</v>
      </c>
      <c r="BM103" s="23" t="s">
        <v>184</v>
      </c>
    </row>
    <row r="104" s="1" customFormat="1" ht="51" customHeight="1">
      <c r="B104" s="45"/>
      <c r="C104" s="220" t="s">
        <v>185</v>
      </c>
      <c r="D104" s="220" t="s">
        <v>125</v>
      </c>
      <c r="E104" s="221" t="s">
        <v>186</v>
      </c>
      <c r="F104" s="222" t="s">
        <v>187</v>
      </c>
      <c r="G104" s="223" t="s">
        <v>128</v>
      </c>
      <c r="H104" s="224">
        <v>1</v>
      </c>
      <c r="I104" s="225"/>
      <c r="J104" s="226">
        <f>ROUND(I104*H104,2)</f>
        <v>0</v>
      </c>
      <c r="K104" s="222" t="s">
        <v>21</v>
      </c>
      <c r="L104" s="71"/>
      <c r="M104" s="227" t="s">
        <v>21</v>
      </c>
      <c r="N104" s="228" t="s">
        <v>40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129</v>
      </c>
      <c r="AT104" s="23" t="s">
        <v>125</v>
      </c>
      <c r="AU104" s="23" t="s">
        <v>79</v>
      </c>
      <c r="AY104" s="23" t="s">
        <v>122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77</v>
      </c>
      <c r="BK104" s="231">
        <f>ROUND(I104*H104,2)</f>
        <v>0</v>
      </c>
      <c r="BL104" s="23" t="s">
        <v>129</v>
      </c>
      <c r="BM104" s="23" t="s">
        <v>188</v>
      </c>
    </row>
    <row r="105" s="11" customFormat="1">
      <c r="B105" s="232"/>
      <c r="C105" s="233"/>
      <c r="D105" s="234" t="s">
        <v>135</v>
      </c>
      <c r="E105" s="235" t="s">
        <v>21</v>
      </c>
      <c r="F105" s="236" t="s">
        <v>189</v>
      </c>
      <c r="G105" s="233"/>
      <c r="H105" s="235" t="s">
        <v>21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135</v>
      </c>
      <c r="AU105" s="242" t="s">
        <v>79</v>
      </c>
      <c r="AV105" s="11" t="s">
        <v>77</v>
      </c>
      <c r="AW105" s="11" t="s">
        <v>33</v>
      </c>
      <c r="AX105" s="11" t="s">
        <v>69</v>
      </c>
      <c r="AY105" s="242" t="s">
        <v>122</v>
      </c>
    </row>
    <row r="106" s="12" customFormat="1">
      <c r="B106" s="243"/>
      <c r="C106" s="244"/>
      <c r="D106" s="234" t="s">
        <v>135</v>
      </c>
      <c r="E106" s="245" t="s">
        <v>21</v>
      </c>
      <c r="F106" s="246" t="s">
        <v>77</v>
      </c>
      <c r="G106" s="244"/>
      <c r="H106" s="247">
        <v>1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135</v>
      </c>
      <c r="AU106" s="253" t="s">
        <v>79</v>
      </c>
      <c r="AV106" s="12" t="s">
        <v>79</v>
      </c>
      <c r="AW106" s="12" t="s">
        <v>33</v>
      </c>
      <c r="AX106" s="12" t="s">
        <v>77</v>
      </c>
      <c r="AY106" s="253" t="s">
        <v>122</v>
      </c>
    </row>
    <row r="107" s="1" customFormat="1" ht="16.5" customHeight="1">
      <c r="B107" s="45"/>
      <c r="C107" s="220" t="s">
        <v>190</v>
      </c>
      <c r="D107" s="220" t="s">
        <v>125</v>
      </c>
      <c r="E107" s="221" t="s">
        <v>191</v>
      </c>
      <c r="F107" s="222" t="s">
        <v>192</v>
      </c>
      <c r="G107" s="223" t="s">
        <v>193</v>
      </c>
      <c r="H107" s="224">
        <v>18</v>
      </c>
      <c r="I107" s="225"/>
      <c r="J107" s="226">
        <f>ROUND(I107*H107,2)</f>
        <v>0</v>
      </c>
      <c r="K107" s="222" t="s">
        <v>21</v>
      </c>
      <c r="L107" s="71"/>
      <c r="M107" s="227" t="s">
        <v>21</v>
      </c>
      <c r="N107" s="228" t="s">
        <v>40</v>
      </c>
      <c r="O107" s="46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3" t="s">
        <v>145</v>
      </c>
      <c r="AT107" s="23" t="s">
        <v>125</v>
      </c>
      <c r="AU107" s="23" t="s">
        <v>79</v>
      </c>
      <c r="AY107" s="23" t="s">
        <v>122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77</v>
      </c>
      <c r="BK107" s="231">
        <f>ROUND(I107*H107,2)</f>
        <v>0</v>
      </c>
      <c r="BL107" s="23" t="s">
        <v>145</v>
      </c>
      <c r="BM107" s="23" t="s">
        <v>194</v>
      </c>
    </row>
    <row r="108" s="11" customFormat="1">
      <c r="B108" s="232"/>
      <c r="C108" s="233"/>
      <c r="D108" s="234" t="s">
        <v>135</v>
      </c>
      <c r="E108" s="235" t="s">
        <v>21</v>
      </c>
      <c r="F108" s="236" t="s">
        <v>195</v>
      </c>
      <c r="G108" s="233"/>
      <c r="H108" s="235" t="s">
        <v>21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135</v>
      </c>
      <c r="AU108" s="242" t="s">
        <v>79</v>
      </c>
      <c r="AV108" s="11" t="s">
        <v>77</v>
      </c>
      <c r="AW108" s="11" t="s">
        <v>33</v>
      </c>
      <c r="AX108" s="11" t="s">
        <v>69</v>
      </c>
      <c r="AY108" s="242" t="s">
        <v>122</v>
      </c>
    </row>
    <row r="109" s="11" customFormat="1">
      <c r="B109" s="232"/>
      <c r="C109" s="233"/>
      <c r="D109" s="234" t="s">
        <v>135</v>
      </c>
      <c r="E109" s="235" t="s">
        <v>21</v>
      </c>
      <c r="F109" s="236" t="s">
        <v>196</v>
      </c>
      <c r="G109" s="233"/>
      <c r="H109" s="235" t="s">
        <v>21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135</v>
      </c>
      <c r="AU109" s="242" t="s">
        <v>79</v>
      </c>
      <c r="AV109" s="11" t="s">
        <v>77</v>
      </c>
      <c r="AW109" s="11" t="s">
        <v>33</v>
      </c>
      <c r="AX109" s="11" t="s">
        <v>69</v>
      </c>
      <c r="AY109" s="242" t="s">
        <v>122</v>
      </c>
    </row>
    <row r="110" s="11" customFormat="1">
      <c r="B110" s="232"/>
      <c r="C110" s="233"/>
      <c r="D110" s="234" t="s">
        <v>135</v>
      </c>
      <c r="E110" s="235" t="s">
        <v>21</v>
      </c>
      <c r="F110" s="236" t="s">
        <v>197</v>
      </c>
      <c r="G110" s="233"/>
      <c r="H110" s="235" t="s">
        <v>21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135</v>
      </c>
      <c r="AU110" s="242" t="s">
        <v>79</v>
      </c>
      <c r="AV110" s="11" t="s">
        <v>77</v>
      </c>
      <c r="AW110" s="11" t="s">
        <v>33</v>
      </c>
      <c r="AX110" s="11" t="s">
        <v>69</v>
      </c>
      <c r="AY110" s="242" t="s">
        <v>122</v>
      </c>
    </row>
    <row r="111" s="11" customFormat="1">
      <c r="B111" s="232"/>
      <c r="C111" s="233"/>
      <c r="D111" s="234" t="s">
        <v>135</v>
      </c>
      <c r="E111" s="235" t="s">
        <v>21</v>
      </c>
      <c r="F111" s="236" t="s">
        <v>198</v>
      </c>
      <c r="G111" s="233"/>
      <c r="H111" s="235" t="s">
        <v>21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135</v>
      </c>
      <c r="AU111" s="242" t="s">
        <v>79</v>
      </c>
      <c r="AV111" s="11" t="s">
        <v>77</v>
      </c>
      <c r="AW111" s="11" t="s">
        <v>33</v>
      </c>
      <c r="AX111" s="11" t="s">
        <v>69</v>
      </c>
      <c r="AY111" s="242" t="s">
        <v>122</v>
      </c>
    </row>
    <row r="112" s="11" customFormat="1">
      <c r="B112" s="232"/>
      <c r="C112" s="233"/>
      <c r="D112" s="234" t="s">
        <v>135</v>
      </c>
      <c r="E112" s="235" t="s">
        <v>21</v>
      </c>
      <c r="F112" s="236" t="s">
        <v>199</v>
      </c>
      <c r="G112" s="233"/>
      <c r="H112" s="235" t="s">
        <v>21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135</v>
      </c>
      <c r="AU112" s="242" t="s">
        <v>79</v>
      </c>
      <c r="AV112" s="11" t="s">
        <v>77</v>
      </c>
      <c r="AW112" s="11" t="s">
        <v>33</v>
      </c>
      <c r="AX112" s="11" t="s">
        <v>69</v>
      </c>
      <c r="AY112" s="242" t="s">
        <v>122</v>
      </c>
    </row>
    <row r="113" s="12" customFormat="1">
      <c r="B113" s="243"/>
      <c r="C113" s="244"/>
      <c r="D113" s="234" t="s">
        <v>135</v>
      </c>
      <c r="E113" s="245" t="s">
        <v>21</v>
      </c>
      <c r="F113" s="246" t="s">
        <v>200</v>
      </c>
      <c r="G113" s="244"/>
      <c r="H113" s="247">
        <v>18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AT113" s="253" t="s">
        <v>135</v>
      </c>
      <c r="AU113" s="253" t="s">
        <v>79</v>
      </c>
      <c r="AV113" s="12" t="s">
        <v>79</v>
      </c>
      <c r="AW113" s="12" t="s">
        <v>33</v>
      </c>
      <c r="AX113" s="12" t="s">
        <v>77</v>
      </c>
      <c r="AY113" s="253" t="s">
        <v>122</v>
      </c>
    </row>
    <row r="114" s="1" customFormat="1" ht="38.25" customHeight="1">
      <c r="B114" s="45"/>
      <c r="C114" s="220" t="s">
        <v>201</v>
      </c>
      <c r="D114" s="220" t="s">
        <v>125</v>
      </c>
      <c r="E114" s="221" t="s">
        <v>202</v>
      </c>
      <c r="F114" s="222" t="s">
        <v>203</v>
      </c>
      <c r="G114" s="223" t="s">
        <v>193</v>
      </c>
      <c r="H114" s="224">
        <v>1</v>
      </c>
      <c r="I114" s="225"/>
      <c r="J114" s="226">
        <f>ROUND(I114*H114,2)</f>
        <v>0</v>
      </c>
      <c r="K114" s="222" t="s">
        <v>21</v>
      </c>
      <c r="L114" s="71"/>
      <c r="M114" s="227" t="s">
        <v>21</v>
      </c>
      <c r="N114" s="228" t="s">
        <v>40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145</v>
      </c>
      <c r="AT114" s="23" t="s">
        <v>125</v>
      </c>
      <c r="AU114" s="23" t="s">
        <v>79</v>
      </c>
      <c r="AY114" s="23" t="s">
        <v>122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77</v>
      </c>
      <c r="BK114" s="231">
        <f>ROUND(I114*H114,2)</f>
        <v>0</v>
      </c>
      <c r="BL114" s="23" t="s">
        <v>145</v>
      </c>
      <c r="BM114" s="23" t="s">
        <v>204</v>
      </c>
    </row>
    <row r="115" s="1" customFormat="1" ht="25.5" customHeight="1">
      <c r="B115" s="45"/>
      <c r="C115" s="220" t="s">
        <v>10</v>
      </c>
      <c r="D115" s="220" t="s">
        <v>125</v>
      </c>
      <c r="E115" s="221" t="s">
        <v>205</v>
      </c>
      <c r="F115" s="222" t="s">
        <v>206</v>
      </c>
      <c r="G115" s="223" t="s">
        <v>207</v>
      </c>
      <c r="H115" s="224">
        <v>268</v>
      </c>
      <c r="I115" s="225"/>
      <c r="J115" s="226">
        <f>ROUND(I115*H115,2)</f>
        <v>0</v>
      </c>
      <c r="K115" s="222" t="s">
        <v>21</v>
      </c>
      <c r="L115" s="71"/>
      <c r="M115" s="227" t="s">
        <v>21</v>
      </c>
      <c r="N115" s="228" t="s">
        <v>40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" t="s">
        <v>145</v>
      </c>
      <c r="AT115" s="23" t="s">
        <v>125</v>
      </c>
      <c r="AU115" s="23" t="s">
        <v>79</v>
      </c>
      <c r="AY115" s="23" t="s">
        <v>122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77</v>
      </c>
      <c r="BK115" s="231">
        <f>ROUND(I115*H115,2)</f>
        <v>0</v>
      </c>
      <c r="BL115" s="23" t="s">
        <v>145</v>
      </c>
      <c r="BM115" s="23" t="s">
        <v>208</v>
      </c>
    </row>
    <row r="116" s="11" customFormat="1">
      <c r="B116" s="232"/>
      <c r="C116" s="233"/>
      <c r="D116" s="234" t="s">
        <v>135</v>
      </c>
      <c r="E116" s="235" t="s">
        <v>21</v>
      </c>
      <c r="F116" s="236" t="s">
        <v>209</v>
      </c>
      <c r="G116" s="233"/>
      <c r="H116" s="235" t="s">
        <v>21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135</v>
      </c>
      <c r="AU116" s="242" t="s">
        <v>79</v>
      </c>
      <c r="AV116" s="11" t="s">
        <v>77</v>
      </c>
      <c r="AW116" s="11" t="s">
        <v>33</v>
      </c>
      <c r="AX116" s="11" t="s">
        <v>69</v>
      </c>
      <c r="AY116" s="242" t="s">
        <v>122</v>
      </c>
    </row>
    <row r="117" s="12" customFormat="1">
      <c r="B117" s="243"/>
      <c r="C117" s="244"/>
      <c r="D117" s="234" t="s">
        <v>135</v>
      </c>
      <c r="E117" s="245" t="s">
        <v>21</v>
      </c>
      <c r="F117" s="246" t="s">
        <v>210</v>
      </c>
      <c r="G117" s="244"/>
      <c r="H117" s="247">
        <v>86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AT117" s="253" t="s">
        <v>135</v>
      </c>
      <c r="AU117" s="253" t="s">
        <v>79</v>
      </c>
      <c r="AV117" s="12" t="s">
        <v>79</v>
      </c>
      <c r="AW117" s="12" t="s">
        <v>33</v>
      </c>
      <c r="AX117" s="12" t="s">
        <v>69</v>
      </c>
      <c r="AY117" s="253" t="s">
        <v>122</v>
      </c>
    </row>
    <row r="118" s="12" customFormat="1">
      <c r="B118" s="243"/>
      <c r="C118" s="244"/>
      <c r="D118" s="234" t="s">
        <v>135</v>
      </c>
      <c r="E118" s="245" t="s">
        <v>21</v>
      </c>
      <c r="F118" s="246" t="s">
        <v>211</v>
      </c>
      <c r="G118" s="244"/>
      <c r="H118" s="247">
        <v>62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AT118" s="253" t="s">
        <v>135</v>
      </c>
      <c r="AU118" s="253" t="s">
        <v>79</v>
      </c>
      <c r="AV118" s="12" t="s">
        <v>79</v>
      </c>
      <c r="AW118" s="12" t="s">
        <v>33</v>
      </c>
      <c r="AX118" s="12" t="s">
        <v>69</v>
      </c>
      <c r="AY118" s="253" t="s">
        <v>122</v>
      </c>
    </row>
    <row r="119" s="12" customFormat="1">
      <c r="B119" s="243"/>
      <c r="C119" s="244"/>
      <c r="D119" s="234" t="s">
        <v>135</v>
      </c>
      <c r="E119" s="245" t="s">
        <v>21</v>
      </c>
      <c r="F119" s="246" t="s">
        <v>212</v>
      </c>
      <c r="G119" s="244"/>
      <c r="H119" s="247">
        <v>120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AT119" s="253" t="s">
        <v>135</v>
      </c>
      <c r="AU119" s="253" t="s">
        <v>79</v>
      </c>
      <c r="AV119" s="12" t="s">
        <v>79</v>
      </c>
      <c r="AW119" s="12" t="s">
        <v>33</v>
      </c>
      <c r="AX119" s="12" t="s">
        <v>69</v>
      </c>
      <c r="AY119" s="253" t="s">
        <v>122</v>
      </c>
    </row>
    <row r="120" s="13" customFormat="1">
      <c r="B120" s="254"/>
      <c r="C120" s="255"/>
      <c r="D120" s="234" t="s">
        <v>135</v>
      </c>
      <c r="E120" s="256" t="s">
        <v>21</v>
      </c>
      <c r="F120" s="257" t="s">
        <v>213</v>
      </c>
      <c r="G120" s="255"/>
      <c r="H120" s="258">
        <v>268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AT120" s="264" t="s">
        <v>135</v>
      </c>
      <c r="AU120" s="264" t="s">
        <v>79</v>
      </c>
      <c r="AV120" s="13" t="s">
        <v>129</v>
      </c>
      <c r="AW120" s="13" t="s">
        <v>33</v>
      </c>
      <c r="AX120" s="13" t="s">
        <v>77</v>
      </c>
      <c r="AY120" s="264" t="s">
        <v>122</v>
      </c>
    </row>
    <row r="121" s="1" customFormat="1" ht="16.5" customHeight="1">
      <c r="B121" s="45"/>
      <c r="C121" s="220" t="s">
        <v>214</v>
      </c>
      <c r="D121" s="220" t="s">
        <v>125</v>
      </c>
      <c r="E121" s="221" t="s">
        <v>215</v>
      </c>
      <c r="F121" s="222" t="s">
        <v>216</v>
      </c>
      <c r="G121" s="223" t="s">
        <v>133</v>
      </c>
      <c r="H121" s="224">
        <v>1</v>
      </c>
      <c r="I121" s="225"/>
      <c r="J121" s="226">
        <f>ROUND(I121*H121,2)</f>
        <v>0</v>
      </c>
      <c r="K121" s="222" t="s">
        <v>21</v>
      </c>
      <c r="L121" s="71"/>
      <c r="M121" s="227" t="s">
        <v>21</v>
      </c>
      <c r="N121" s="228" t="s">
        <v>40</v>
      </c>
      <c r="O121" s="46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AR121" s="23" t="s">
        <v>145</v>
      </c>
      <c r="AT121" s="23" t="s">
        <v>125</v>
      </c>
      <c r="AU121" s="23" t="s">
        <v>79</v>
      </c>
      <c r="AY121" s="23" t="s">
        <v>122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77</v>
      </c>
      <c r="BK121" s="231">
        <f>ROUND(I121*H121,2)</f>
        <v>0</v>
      </c>
      <c r="BL121" s="23" t="s">
        <v>145</v>
      </c>
      <c r="BM121" s="23" t="s">
        <v>217</v>
      </c>
    </row>
    <row r="122" s="11" customFormat="1">
      <c r="B122" s="232"/>
      <c r="C122" s="233"/>
      <c r="D122" s="234" t="s">
        <v>135</v>
      </c>
      <c r="E122" s="235" t="s">
        <v>21</v>
      </c>
      <c r="F122" s="236" t="s">
        <v>218</v>
      </c>
      <c r="G122" s="233"/>
      <c r="H122" s="235" t="s">
        <v>21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135</v>
      </c>
      <c r="AU122" s="242" t="s">
        <v>79</v>
      </c>
      <c r="AV122" s="11" t="s">
        <v>77</v>
      </c>
      <c r="AW122" s="11" t="s">
        <v>33</v>
      </c>
      <c r="AX122" s="11" t="s">
        <v>69</v>
      </c>
      <c r="AY122" s="242" t="s">
        <v>122</v>
      </c>
    </row>
    <row r="123" s="11" customFormat="1">
      <c r="B123" s="232"/>
      <c r="C123" s="233"/>
      <c r="D123" s="234" t="s">
        <v>135</v>
      </c>
      <c r="E123" s="235" t="s">
        <v>21</v>
      </c>
      <c r="F123" s="236" t="s">
        <v>219</v>
      </c>
      <c r="G123" s="233"/>
      <c r="H123" s="235" t="s">
        <v>21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135</v>
      </c>
      <c r="AU123" s="242" t="s">
        <v>79</v>
      </c>
      <c r="AV123" s="11" t="s">
        <v>77</v>
      </c>
      <c r="AW123" s="11" t="s">
        <v>33</v>
      </c>
      <c r="AX123" s="11" t="s">
        <v>69</v>
      </c>
      <c r="AY123" s="242" t="s">
        <v>122</v>
      </c>
    </row>
    <row r="124" s="12" customFormat="1">
      <c r="B124" s="243"/>
      <c r="C124" s="244"/>
      <c r="D124" s="234" t="s">
        <v>135</v>
      </c>
      <c r="E124" s="245" t="s">
        <v>21</v>
      </c>
      <c r="F124" s="246" t="s">
        <v>77</v>
      </c>
      <c r="G124" s="244"/>
      <c r="H124" s="247">
        <v>1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AT124" s="253" t="s">
        <v>135</v>
      </c>
      <c r="AU124" s="253" t="s">
        <v>79</v>
      </c>
      <c r="AV124" s="12" t="s">
        <v>79</v>
      </c>
      <c r="AW124" s="12" t="s">
        <v>33</v>
      </c>
      <c r="AX124" s="12" t="s">
        <v>77</v>
      </c>
      <c r="AY124" s="253" t="s">
        <v>122</v>
      </c>
    </row>
    <row r="125" s="1" customFormat="1" ht="16.5" customHeight="1">
      <c r="B125" s="45"/>
      <c r="C125" s="220" t="s">
        <v>220</v>
      </c>
      <c r="D125" s="220" t="s">
        <v>125</v>
      </c>
      <c r="E125" s="221" t="s">
        <v>221</v>
      </c>
      <c r="F125" s="222" t="s">
        <v>222</v>
      </c>
      <c r="G125" s="223" t="s">
        <v>158</v>
      </c>
      <c r="H125" s="224">
        <v>120</v>
      </c>
      <c r="I125" s="225"/>
      <c r="J125" s="226">
        <f>ROUND(I125*H125,2)</f>
        <v>0</v>
      </c>
      <c r="K125" s="222" t="s">
        <v>21</v>
      </c>
      <c r="L125" s="71"/>
      <c r="M125" s="227" t="s">
        <v>21</v>
      </c>
      <c r="N125" s="265" t="s">
        <v>40</v>
      </c>
      <c r="O125" s="266"/>
      <c r="P125" s="267">
        <f>O125*H125</f>
        <v>0</v>
      </c>
      <c r="Q125" s="267">
        <v>0</v>
      </c>
      <c r="R125" s="267">
        <f>Q125*H125</f>
        <v>0</v>
      </c>
      <c r="S125" s="267">
        <v>0</v>
      </c>
      <c r="T125" s="268">
        <f>S125*H125</f>
        <v>0</v>
      </c>
      <c r="AR125" s="23" t="s">
        <v>145</v>
      </c>
      <c r="AT125" s="23" t="s">
        <v>125</v>
      </c>
      <c r="AU125" s="23" t="s">
        <v>79</v>
      </c>
      <c r="AY125" s="23" t="s">
        <v>122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77</v>
      </c>
      <c r="BK125" s="231">
        <f>ROUND(I125*H125,2)</f>
        <v>0</v>
      </c>
      <c r="BL125" s="23" t="s">
        <v>145</v>
      </c>
      <c r="BM125" s="23" t="s">
        <v>223</v>
      </c>
    </row>
    <row r="126" s="1" customFormat="1" ht="6.96" customHeight="1">
      <c r="B126" s="66"/>
      <c r="C126" s="67"/>
      <c r="D126" s="67"/>
      <c r="E126" s="67"/>
      <c r="F126" s="67"/>
      <c r="G126" s="67"/>
      <c r="H126" s="67"/>
      <c r="I126" s="165"/>
      <c r="J126" s="67"/>
      <c r="K126" s="67"/>
      <c r="L126" s="71"/>
    </row>
  </sheetData>
  <sheetProtection sheet="1" autoFilter="0" formatColumns="0" formatRows="0" objects="1" scenarios="1" spinCount="100000" saltValue="boMukrFssfGyAaj5SiiB5dL/p1xgEkmtMZo7EYgltFt59aKMGnbqAWGsMZQemN0pwersV1RUHS2xJi9gcE8vWA==" hashValue="hB5Noffz7H2yBGInBhYAujeMVO7u+6sxNnwASv736KTuVLVRTclP5weGK+Mm42HHuqNJS1SQniTS9POQ8hT9Zw==" algorithmName="SHA-512" password="CC35"/>
  <autoFilter ref="C79:K125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89</v>
      </c>
      <c r="G1" s="138" t="s">
        <v>90</v>
      </c>
      <c r="H1" s="138"/>
      <c r="I1" s="139"/>
      <c r="J1" s="138" t="s">
        <v>91</v>
      </c>
      <c r="K1" s="137" t="s">
        <v>92</v>
      </c>
      <c r="L1" s="138" t="s">
        <v>93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  <c r="AZ2" s="269" t="s">
        <v>224</v>
      </c>
      <c r="BA2" s="269" t="s">
        <v>224</v>
      </c>
      <c r="BB2" s="269" t="s">
        <v>21</v>
      </c>
      <c r="BC2" s="269" t="s">
        <v>225</v>
      </c>
      <c r="BD2" s="269" t="s">
        <v>79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79</v>
      </c>
      <c r="AZ3" s="269" t="s">
        <v>226</v>
      </c>
      <c r="BA3" s="269" t="s">
        <v>226</v>
      </c>
      <c r="BB3" s="269" t="s">
        <v>21</v>
      </c>
      <c r="BC3" s="269" t="s">
        <v>190</v>
      </c>
      <c r="BD3" s="269" t="s">
        <v>79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  <c r="AZ4" s="269" t="s">
        <v>227</v>
      </c>
      <c r="BA4" s="269" t="s">
        <v>227</v>
      </c>
      <c r="BB4" s="269" t="s">
        <v>21</v>
      </c>
      <c r="BC4" s="269" t="s">
        <v>77</v>
      </c>
      <c r="BD4" s="269" t="s">
        <v>79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  <c r="AZ5" s="269" t="s">
        <v>228</v>
      </c>
      <c r="BA5" s="269" t="s">
        <v>21</v>
      </c>
      <c r="BB5" s="269" t="s">
        <v>21</v>
      </c>
      <c r="BC5" s="269" t="s">
        <v>229</v>
      </c>
      <c r="BD5" s="269" t="s">
        <v>79</v>
      </c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  <c r="AZ6" s="269" t="s">
        <v>230</v>
      </c>
      <c r="BA6" s="269" t="s">
        <v>230</v>
      </c>
      <c r="BB6" s="269" t="s">
        <v>21</v>
      </c>
      <c r="BC6" s="269" t="s">
        <v>185</v>
      </c>
      <c r="BD6" s="269" t="s">
        <v>79</v>
      </c>
    </row>
    <row r="7" ht="16.5" customHeight="1">
      <c r="B7" s="27"/>
      <c r="C7" s="28"/>
      <c r="D7" s="28"/>
      <c r="E7" s="142" t="str">
        <f>'Rekapitulace stavby'!K6</f>
        <v>Pracký p., ř. km 1,933 - 2,536, Prace, oprava koryta</v>
      </c>
      <c r="F7" s="39"/>
      <c r="G7" s="39"/>
      <c r="H7" s="39"/>
      <c r="I7" s="141"/>
      <c r="J7" s="28"/>
      <c r="K7" s="30"/>
      <c r="AZ7" s="269" t="s">
        <v>231</v>
      </c>
      <c r="BA7" s="269" t="s">
        <v>231</v>
      </c>
      <c r="BB7" s="269" t="s">
        <v>21</v>
      </c>
      <c r="BC7" s="269" t="s">
        <v>77</v>
      </c>
      <c r="BD7" s="269" t="s">
        <v>79</v>
      </c>
    </row>
    <row r="8" s="1" customFormat="1">
      <c r="B8" s="45"/>
      <c r="C8" s="46"/>
      <c r="D8" s="39" t="s">
        <v>95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232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29. 11. 2017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ROUND(J79,2)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ROUND(SUM(BE79:BE125), 2)</f>
        <v>0</v>
      </c>
      <c r="G30" s="46"/>
      <c r="H30" s="46"/>
      <c r="I30" s="157">
        <v>0.20999999999999999</v>
      </c>
      <c r="J30" s="156">
        <f>ROUND(ROUND((SUM(BE79:BE125)),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ROUND(SUM(BF79:BF125), 2)</f>
        <v>0</v>
      </c>
      <c r="G31" s="46"/>
      <c r="H31" s="46"/>
      <c r="I31" s="157">
        <v>0.14999999999999999</v>
      </c>
      <c r="J31" s="156">
        <f>ROUND(ROUND((SUM(BF79:BF125)),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ROUND(SUM(BG79:BG125),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ROUND(SUM(BH79:BH125),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ROUND(SUM(BI79:BI125),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97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Pracký p., ř. km 1,933 - 2,536, Prace, oprava koryta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95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01 - Probírka břehového porostu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29. 11. 2017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98</v>
      </c>
      <c r="D54" s="158"/>
      <c r="E54" s="158"/>
      <c r="F54" s="158"/>
      <c r="G54" s="158"/>
      <c r="H54" s="158"/>
      <c r="I54" s="172"/>
      <c r="J54" s="173" t="s">
        <v>99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100</v>
      </c>
      <c r="D56" s="46"/>
      <c r="E56" s="46"/>
      <c r="F56" s="46"/>
      <c r="G56" s="46"/>
      <c r="H56" s="46"/>
      <c r="I56" s="143"/>
      <c r="J56" s="154">
        <f>J79</f>
        <v>0</v>
      </c>
      <c r="K56" s="50"/>
      <c r="AU56" s="23" t="s">
        <v>101</v>
      </c>
    </row>
    <row r="57" s="7" customFormat="1" ht="24.96" customHeight="1">
      <c r="B57" s="176"/>
      <c r="C57" s="177"/>
      <c r="D57" s="178" t="s">
        <v>233</v>
      </c>
      <c r="E57" s="179"/>
      <c r="F57" s="179"/>
      <c r="G57" s="179"/>
      <c r="H57" s="179"/>
      <c r="I57" s="180"/>
      <c r="J57" s="181">
        <f>J80</f>
        <v>0</v>
      </c>
      <c r="K57" s="182"/>
    </row>
    <row r="58" s="8" customFormat="1" ht="19.92" customHeight="1">
      <c r="B58" s="183"/>
      <c r="C58" s="184"/>
      <c r="D58" s="185" t="s">
        <v>234</v>
      </c>
      <c r="E58" s="186"/>
      <c r="F58" s="186"/>
      <c r="G58" s="186"/>
      <c r="H58" s="186"/>
      <c r="I58" s="187"/>
      <c r="J58" s="188">
        <f>J83</f>
        <v>0</v>
      </c>
      <c r="K58" s="189"/>
    </row>
    <row r="59" s="8" customFormat="1" ht="19.92" customHeight="1">
      <c r="B59" s="183"/>
      <c r="C59" s="184"/>
      <c r="D59" s="185" t="s">
        <v>235</v>
      </c>
      <c r="E59" s="186"/>
      <c r="F59" s="186"/>
      <c r="G59" s="186"/>
      <c r="H59" s="186"/>
      <c r="I59" s="187"/>
      <c r="J59" s="188">
        <f>J121</f>
        <v>0</v>
      </c>
      <c r="K59" s="189"/>
    </row>
    <row r="60" s="1" customFormat="1" ht="21.84" customHeight="1">
      <c r="B60" s="45"/>
      <c r="C60" s="46"/>
      <c r="D60" s="46"/>
      <c r="E60" s="46"/>
      <c r="F60" s="46"/>
      <c r="G60" s="46"/>
      <c r="H60" s="46"/>
      <c r="I60" s="143"/>
      <c r="J60" s="46"/>
      <c r="K60" s="50"/>
    </row>
    <row r="61" s="1" customFormat="1" ht="6.96" customHeight="1">
      <c r="B61" s="66"/>
      <c r="C61" s="67"/>
      <c r="D61" s="67"/>
      <c r="E61" s="67"/>
      <c r="F61" s="67"/>
      <c r="G61" s="67"/>
      <c r="H61" s="67"/>
      <c r="I61" s="165"/>
      <c r="J61" s="67"/>
      <c r="K61" s="68"/>
    </row>
    <row r="65" s="1" customFormat="1" ht="6.96" customHeight="1">
      <c r="B65" s="69"/>
      <c r="C65" s="70"/>
      <c r="D65" s="70"/>
      <c r="E65" s="70"/>
      <c r="F65" s="70"/>
      <c r="G65" s="70"/>
      <c r="H65" s="70"/>
      <c r="I65" s="168"/>
      <c r="J65" s="70"/>
      <c r="K65" s="70"/>
      <c r="L65" s="71"/>
    </row>
    <row r="66" s="1" customFormat="1" ht="36.96" customHeight="1">
      <c r="B66" s="45"/>
      <c r="C66" s="72" t="s">
        <v>106</v>
      </c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6.96" customHeight="1">
      <c r="B67" s="45"/>
      <c r="C67" s="73"/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4.4" customHeight="1">
      <c r="B68" s="45"/>
      <c r="C68" s="75" t="s">
        <v>18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6.5" customHeight="1">
      <c r="B69" s="45"/>
      <c r="C69" s="73"/>
      <c r="D69" s="73"/>
      <c r="E69" s="191" t="str">
        <f>E7</f>
        <v>Pracký p., ř. km 1,933 - 2,536, Prace, oprava koryta</v>
      </c>
      <c r="F69" s="75"/>
      <c r="G69" s="75"/>
      <c r="H69" s="75"/>
      <c r="I69" s="190"/>
      <c r="J69" s="73"/>
      <c r="K69" s="73"/>
      <c r="L69" s="71"/>
    </row>
    <row r="70" s="1" customFormat="1" ht="14.4" customHeight="1">
      <c r="B70" s="45"/>
      <c r="C70" s="75" t="s">
        <v>95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7.25" customHeight="1">
      <c r="B71" s="45"/>
      <c r="C71" s="73"/>
      <c r="D71" s="73"/>
      <c r="E71" s="81" t="str">
        <f>E9</f>
        <v>SO 01 - Probírka břehového porostu</v>
      </c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8" customHeight="1">
      <c r="B73" s="45"/>
      <c r="C73" s="75" t="s">
        <v>23</v>
      </c>
      <c r="D73" s="73"/>
      <c r="E73" s="73"/>
      <c r="F73" s="192" t="str">
        <f>F12</f>
        <v xml:space="preserve"> </v>
      </c>
      <c r="G73" s="73"/>
      <c r="H73" s="73"/>
      <c r="I73" s="193" t="s">
        <v>25</v>
      </c>
      <c r="J73" s="84" t="str">
        <f>IF(J12="","",J12)</f>
        <v>29. 11. 2017</v>
      </c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>
      <c r="B75" s="45"/>
      <c r="C75" s="75" t="s">
        <v>27</v>
      </c>
      <c r="D75" s="73"/>
      <c r="E75" s="73"/>
      <c r="F75" s="192" t="str">
        <f>E15</f>
        <v xml:space="preserve"> </v>
      </c>
      <c r="G75" s="73"/>
      <c r="H75" s="73"/>
      <c r="I75" s="193" t="s">
        <v>32</v>
      </c>
      <c r="J75" s="192" t="str">
        <f>E21</f>
        <v xml:space="preserve"> </v>
      </c>
      <c r="K75" s="73"/>
      <c r="L75" s="71"/>
    </row>
    <row r="76" s="1" customFormat="1" ht="14.4" customHeight="1">
      <c r="B76" s="45"/>
      <c r="C76" s="75" t="s">
        <v>30</v>
      </c>
      <c r="D76" s="73"/>
      <c r="E76" s="73"/>
      <c r="F76" s="192" t="str">
        <f>IF(E18="","",E18)</f>
        <v/>
      </c>
      <c r="G76" s="73"/>
      <c r="H76" s="73"/>
      <c r="I76" s="190"/>
      <c r="J76" s="73"/>
      <c r="K76" s="73"/>
      <c r="L76" s="71"/>
    </row>
    <row r="77" s="1" customFormat="1" ht="10.32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9" customFormat="1" ht="29.28" customHeight="1">
      <c r="B78" s="194"/>
      <c r="C78" s="195" t="s">
        <v>107</v>
      </c>
      <c r="D78" s="196" t="s">
        <v>54</v>
      </c>
      <c r="E78" s="196" t="s">
        <v>50</v>
      </c>
      <c r="F78" s="196" t="s">
        <v>108</v>
      </c>
      <c r="G78" s="196" t="s">
        <v>109</v>
      </c>
      <c r="H78" s="196" t="s">
        <v>110</v>
      </c>
      <c r="I78" s="197" t="s">
        <v>111</v>
      </c>
      <c r="J78" s="196" t="s">
        <v>99</v>
      </c>
      <c r="K78" s="198" t="s">
        <v>112</v>
      </c>
      <c r="L78" s="199"/>
      <c r="M78" s="101" t="s">
        <v>113</v>
      </c>
      <c r="N78" s="102" t="s">
        <v>39</v>
      </c>
      <c r="O78" s="102" t="s">
        <v>114</v>
      </c>
      <c r="P78" s="102" t="s">
        <v>115</v>
      </c>
      <c r="Q78" s="102" t="s">
        <v>116</v>
      </c>
      <c r="R78" s="102" t="s">
        <v>117</v>
      </c>
      <c r="S78" s="102" t="s">
        <v>118</v>
      </c>
      <c r="T78" s="103" t="s">
        <v>119</v>
      </c>
    </row>
    <row r="79" s="1" customFormat="1" ht="29.28" customHeight="1">
      <c r="B79" s="45"/>
      <c r="C79" s="107" t="s">
        <v>100</v>
      </c>
      <c r="D79" s="73"/>
      <c r="E79" s="73"/>
      <c r="F79" s="73"/>
      <c r="G79" s="73"/>
      <c r="H79" s="73"/>
      <c r="I79" s="190"/>
      <c r="J79" s="200">
        <f>BK79</f>
        <v>0</v>
      </c>
      <c r="K79" s="73"/>
      <c r="L79" s="71"/>
      <c r="M79" s="104"/>
      <c r="N79" s="105"/>
      <c r="O79" s="105"/>
      <c r="P79" s="201">
        <f>P80</f>
        <v>0</v>
      </c>
      <c r="Q79" s="105"/>
      <c r="R79" s="201">
        <f>R80</f>
        <v>0.037420000000000009</v>
      </c>
      <c r="S79" s="105"/>
      <c r="T79" s="202">
        <f>T80</f>
        <v>0</v>
      </c>
      <c r="AT79" s="23" t="s">
        <v>68</v>
      </c>
      <c r="AU79" s="23" t="s">
        <v>101</v>
      </c>
      <c r="BK79" s="203">
        <f>BK80</f>
        <v>0</v>
      </c>
    </row>
    <row r="80" s="10" customFormat="1" ht="37.44" customHeight="1">
      <c r="B80" s="204"/>
      <c r="C80" s="205"/>
      <c r="D80" s="206" t="s">
        <v>68</v>
      </c>
      <c r="E80" s="207" t="s">
        <v>236</v>
      </c>
      <c r="F80" s="207" t="s">
        <v>237</v>
      </c>
      <c r="G80" s="205"/>
      <c r="H80" s="205"/>
      <c r="I80" s="208"/>
      <c r="J80" s="209">
        <f>BK80</f>
        <v>0</v>
      </c>
      <c r="K80" s="205"/>
      <c r="L80" s="210"/>
      <c r="M80" s="211"/>
      <c r="N80" s="212"/>
      <c r="O80" s="212"/>
      <c r="P80" s="213">
        <f>P81+P82+P83+P121</f>
        <v>0</v>
      </c>
      <c r="Q80" s="212"/>
      <c r="R80" s="213">
        <f>R81+R82+R83+R121</f>
        <v>0.037420000000000009</v>
      </c>
      <c r="S80" s="212"/>
      <c r="T80" s="214">
        <f>T81+T82+T83+T121</f>
        <v>0</v>
      </c>
      <c r="AR80" s="215" t="s">
        <v>77</v>
      </c>
      <c r="AT80" s="216" t="s">
        <v>68</v>
      </c>
      <c r="AU80" s="216" t="s">
        <v>69</v>
      </c>
      <c r="AY80" s="215" t="s">
        <v>122</v>
      </c>
      <c r="BK80" s="217">
        <f>BK81+BK82+BK83+BK121</f>
        <v>0</v>
      </c>
    </row>
    <row r="81" s="1" customFormat="1" ht="16.5" customHeight="1">
      <c r="B81" s="45"/>
      <c r="C81" s="220" t="s">
        <v>77</v>
      </c>
      <c r="D81" s="220" t="s">
        <v>125</v>
      </c>
      <c r="E81" s="221" t="s">
        <v>205</v>
      </c>
      <c r="F81" s="222" t="s">
        <v>238</v>
      </c>
      <c r="G81" s="223" t="s">
        <v>239</v>
      </c>
      <c r="H81" s="224">
        <v>1</v>
      </c>
      <c r="I81" s="225"/>
      <c r="J81" s="226">
        <f>ROUND(I81*H81,2)</f>
        <v>0</v>
      </c>
      <c r="K81" s="222" t="s">
        <v>21</v>
      </c>
      <c r="L81" s="71"/>
      <c r="M81" s="227" t="s">
        <v>21</v>
      </c>
      <c r="N81" s="228" t="s">
        <v>40</v>
      </c>
      <c r="O81" s="46"/>
      <c r="P81" s="229">
        <f>O81*H81</f>
        <v>0</v>
      </c>
      <c r="Q81" s="229">
        <v>0</v>
      </c>
      <c r="R81" s="229">
        <f>Q81*H81</f>
        <v>0</v>
      </c>
      <c r="S81" s="229">
        <v>0</v>
      </c>
      <c r="T81" s="230">
        <f>S81*H81</f>
        <v>0</v>
      </c>
      <c r="AR81" s="23" t="s">
        <v>129</v>
      </c>
      <c r="AT81" s="23" t="s">
        <v>125</v>
      </c>
      <c r="AU81" s="23" t="s">
        <v>77</v>
      </c>
      <c r="AY81" s="23" t="s">
        <v>122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3" t="s">
        <v>77</v>
      </c>
      <c r="BK81" s="231">
        <f>ROUND(I81*H81,2)</f>
        <v>0</v>
      </c>
      <c r="BL81" s="23" t="s">
        <v>129</v>
      </c>
      <c r="BM81" s="23" t="s">
        <v>240</v>
      </c>
    </row>
    <row r="82" s="12" customFormat="1">
      <c r="B82" s="243"/>
      <c r="C82" s="244"/>
      <c r="D82" s="234" t="s">
        <v>135</v>
      </c>
      <c r="E82" s="245" t="s">
        <v>21</v>
      </c>
      <c r="F82" s="246" t="s">
        <v>77</v>
      </c>
      <c r="G82" s="244"/>
      <c r="H82" s="247">
        <v>1</v>
      </c>
      <c r="I82" s="248"/>
      <c r="J82" s="244"/>
      <c r="K82" s="244"/>
      <c r="L82" s="249"/>
      <c r="M82" s="250"/>
      <c r="N82" s="251"/>
      <c r="O82" s="251"/>
      <c r="P82" s="251"/>
      <c r="Q82" s="251"/>
      <c r="R82" s="251"/>
      <c r="S82" s="251"/>
      <c r="T82" s="252"/>
      <c r="AT82" s="253" t="s">
        <v>135</v>
      </c>
      <c r="AU82" s="253" t="s">
        <v>77</v>
      </c>
      <c r="AV82" s="12" t="s">
        <v>79</v>
      </c>
      <c r="AW82" s="12" t="s">
        <v>33</v>
      </c>
      <c r="AX82" s="12" t="s">
        <v>77</v>
      </c>
      <c r="AY82" s="253" t="s">
        <v>122</v>
      </c>
    </row>
    <row r="83" s="10" customFormat="1" ht="29.88" customHeight="1">
      <c r="B83" s="204"/>
      <c r="C83" s="205"/>
      <c r="D83" s="206" t="s">
        <v>68</v>
      </c>
      <c r="E83" s="218" t="s">
        <v>77</v>
      </c>
      <c r="F83" s="218" t="s">
        <v>241</v>
      </c>
      <c r="G83" s="205"/>
      <c r="H83" s="205"/>
      <c r="I83" s="208"/>
      <c r="J83" s="219">
        <f>BK83</f>
        <v>0</v>
      </c>
      <c r="K83" s="205"/>
      <c r="L83" s="210"/>
      <c r="M83" s="211"/>
      <c r="N83" s="212"/>
      <c r="O83" s="212"/>
      <c r="P83" s="213">
        <f>SUM(P84:P120)</f>
        <v>0</v>
      </c>
      <c r="Q83" s="212"/>
      <c r="R83" s="213">
        <f>SUM(R84:R120)</f>
        <v>0.037420000000000009</v>
      </c>
      <c r="S83" s="212"/>
      <c r="T83" s="214">
        <f>SUM(T84:T120)</f>
        <v>0</v>
      </c>
      <c r="AR83" s="215" t="s">
        <v>77</v>
      </c>
      <c r="AT83" s="216" t="s">
        <v>68</v>
      </c>
      <c r="AU83" s="216" t="s">
        <v>77</v>
      </c>
      <c r="AY83" s="215" t="s">
        <v>122</v>
      </c>
      <c r="BK83" s="217">
        <f>SUM(BK84:BK120)</f>
        <v>0</v>
      </c>
    </row>
    <row r="84" s="1" customFormat="1" ht="25.5" customHeight="1">
      <c r="B84" s="45"/>
      <c r="C84" s="220" t="s">
        <v>79</v>
      </c>
      <c r="D84" s="220" t="s">
        <v>125</v>
      </c>
      <c r="E84" s="221" t="s">
        <v>242</v>
      </c>
      <c r="F84" s="222" t="s">
        <v>243</v>
      </c>
      <c r="G84" s="223" t="s">
        <v>244</v>
      </c>
      <c r="H84" s="224">
        <v>186</v>
      </c>
      <c r="I84" s="225"/>
      <c r="J84" s="226">
        <f>ROUND(I84*H84,2)</f>
        <v>0</v>
      </c>
      <c r="K84" s="222" t="s">
        <v>245</v>
      </c>
      <c r="L84" s="71"/>
      <c r="M84" s="227" t="s">
        <v>21</v>
      </c>
      <c r="N84" s="228" t="s">
        <v>40</v>
      </c>
      <c r="O84" s="46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AR84" s="23" t="s">
        <v>129</v>
      </c>
      <c r="AT84" s="23" t="s">
        <v>125</v>
      </c>
      <c r="AU84" s="23" t="s">
        <v>79</v>
      </c>
      <c r="AY84" s="23" t="s">
        <v>122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3" t="s">
        <v>77</v>
      </c>
      <c r="BK84" s="231">
        <f>ROUND(I84*H84,2)</f>
        <v>0</v>
      </c>
      <c r="BL84" s="23" t="s">
        <v>129</v>
      </c>
      <c r="BM84" s="23" t="s">
        <v>246</v>
      </c>
    </row>
    <row r="85" s="11" customFormat="1">
      <c r="B85" s="232"/>
      <c r="C85" s="233"/>
      <c r="D85" s="234" t="s">
        <v>135</v>
      </c>
      <c r="E85" s="235" t="s">
        <v>21</v>
      </c>
      <c r="F85" s="236" t="s">
        <v>247</v>
      </c>
      <c r="G85" s="233"/>
      <c r="H85" s="235" t="s">
        <v>21</v>
      </c>
      <c r="I85" s="237"/>
      <c r="J85" s="233"/>
      <c r="K85" s="233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135</v>
      </c>
      <c r="AU85" s="242" t="s">
        <v>79</v>
      </c>
      <c r="AV85" s="11" t="s">
        <v>77</v>
      </c>
      <c r="AW85" s="11" t="s">
        <v>33</v>
      </c>
      <c r="AX85" s="11" t="s">
        <v>69</v>
      </c>
      <c r="AY85" s="242" t="s">
        <v>122</v>
      </c>
    </row>
    <row r="86" s="12" customFormat="1">
      <c r="B86" s="243"/>
      <c r="C86" s="244"/>
      <c r="D86" s="234" t="s">
        <v>135</v>
      </c>
      <c r="E86" s="245" t="s">
        <v>224</v>
      </c>
      <c r="F86" s="246" t="s">
        <v>225</v>
      </c>
      <c r="G86" s="244"/>
      <c r="H86" s="247">
        <v>186</v>
      </c>
      <c r="I86" s="248"/>
      <c r="J86" s="244"/>
      <c r="K86" s="244"/>
      <c r="L86" s="249"/>
      <c r="M86" s="250"/>
      <c r="N86" s="251"/>
      <c r="O86" s="251"/>
      <c r="P86" s="251"/>
      <c r="Q86" s="251"/>
      <c r="R86" s="251"/>
      <c r="S86" s="251"/>
      <c r="T86" s="252"/>
      <c r="AT86" s="253" t="s">
        <v>135</v>
      </c>
      <c r="AU86" s="253" t="s">
        <v>79</v>
      </c>
      <c r="AV86" s="12" t="s">
        <v>79</v>
      </c>
      <c r="AW86" s="12" t="s">
        <v>33</v>
      </c>
      <c r="AX86" s="12" t="s">
        <v>77</v>
      </c>
      <c r="AY86" s="253" t="s">
        <v>122</v>
      </c>
    </row>
    <row r="87" s="1" customFormat="1" ht="25.5" customHeight="1">
      <c r="B87" s="45"/>
      <c r="C87" s="220" t="s">
        <v>137</v>
      </c>
      <c r="D87" s="220" t="s">
        <v>125</v>
      </c>
      <c r="E87" s="221" t="s">
        <v>248</v>
      </c>
      <c r="F87" s="222" t="s">
        <v>249</v>
      </c>
      <c r="G87" s="223" t="s">
        <v>244</v>
      </c>
      <c r="H87" s="224">
        <v>186</v>
      </c>
      <c r="I87" s="225"/>
      <c r="J87" s="226">
        <f>ROUND(I87*H87,2)</f>
        <v>0</v>
      </c>
      <c r="K87" s="222" t="s">
        <v>245</v>
      </c>
      <c r="L87" s="71"/>
      <c r="M87" s="227" t="s">
        <v>21</v>
      </c>
      <c r="N87" s="228" t="s">
        <v>40</v>
      </c>
      <c r="O87" s="46"/>
      <c r="P87" s="229">
        <f>O87*H87</f>
        <v>0</v>
      </c>
      <c r="Q87" s="229">
        <v>0.00018000000000000001</v>
      </c>
      <c r="R87" s="229">
        <f>Q87*H87</f>
        <v>0.033480000000000003</v>
      </c>
      <c r="S87" s="229">
        <v>0</v>
      </c>
      <c r="T87" s="230">
        <f>S87*H87</f>
        <v>0</v>
      </c>
      <c r="AR87" s="23" t="s">
        <v>129</v>
      </c>
      <c r="AT87" s="23" t="s">
        <v>125</v>
      </c>
      <c r="AU87" s="23" t="s">
        <v>79</v>
      </c>
      <c r="AY87" s="23" t="s">
        <v>122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77</v>
      </c>
      <c r="BK87" s="231">
        <f>ROUND(I87*H87,2)</f>
        <v>0</v>
      </c>
      <c r="BL87" s="23" t="s">
        <v>129</v>
      </c>
      <c r="BM87" s="23" t="s">
        <v>250</v>
      </c>
    </row>
    <row r="88" s="12" customFormat="1">
      <c r="B88" s="243"/>
      <c r="C88" s="244"/>
      <c r="D88" s="234" t="s">
        <v>135</v>
      </c>
      <c r="E88" s="245" t="s">
        <v>21</v>
      </c>
      <c r="F88" s="246" t="s">
        <v>224</v>
      </c>
      <c r="G88" s="244"/>
      <c r="H88" s="247">
        <v>186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AT88" s="253" t="s">
        <v>135</v>
      </c>
      <c r="AU88" s="253" t="s">
        <v>79</v>
      </c>
      <c r="AV88" s="12" t="s">
        <v>79</v>
      </c>
      <c r="AW88" s="12" t="s">
        <v>33</v>
      </c>
      <c r="AX88" s="12" t="s">
        <v>77</v>
      </c>
      <c r="AY88" s="253" t="s">
        <v>122</v>
      </c>
    </row>
    <row r="89" s="1" customFormat="1" ht="25.5" customHeight="1">
      <c r="B89" s="45"/>
      <c r="C89" s="220" t="s">
        <v>129</v>
      </c>
      <c r="D89" s="220" t="s">
        <v>125</v>
      </c>
      <c r="E89" s="221" t="s">
        <v>251</v>
      </c>
      <c r="F89" s="222" t="s">
        <v>252</v>
      </c>
      <c r="G89" s="223" t="s">
        <v>253</v>
      </c>
      <c r="H89" s="224">
        <v>13</v>
      </c>
      <c r="I89" s="225"/>
      <c r="J89" s="226">
        <f>ROUND(I89*H89,2)</f>
        <v>0</v>
      </c>
      <c r="K89" s="222" t="s">
        <v>245</v>
      </c>
      <c r="L89" s="71"/>
      <c r="M89" s="227" t="s">
        <v>21</v>
      </c>
      <c r="N89" s="228" t="s">
        <v>40</v>
      </c>
      <c r="O89" s="46"/>
      <c r="P89" s="229">
        <f>O89*H89</f>
        <v>0</v>
      </c>
      <c r="Q89" s="229">
        <v>0.00018000000000000001</v>
      </c>
      <c r="R89" s="229">
        <f>Q89*H89</f>
        <v>0.0023400000000000001</v>
      </c>
      <c r="S89" s="229">
        <v>0</v>
      </c>
      <c r="T89" s="230">
        <f>S89*H89</f>
        <v>0</v>
      </c>
      <c r="AR89" s="23" t="s">
        <v>129</v>
      </c>
      <c r="AT89" s="23" t="s">
        <v>125</v>
      </c>
      <c r="AU89" s="23" t="s">
        <v>79</v>
      </c>
      <c r="AY89" s="23" t="s">
        <v>122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77</v>
      </c>
      <c r="BK89" s="231">
        <f>ROUND(I89*H89,2)</f>
        <v>0</v>
      </c>
      <c r="BL89" s="23" t="s">
        <v>129</v>
      </c>
      <c r="BM89" s="23" t="s">
        <v>254</v>
      </c>
    </row>
    <row r="90" s="12" customFormat="1">
      <c r="B90" s="243"/>
      <c r="C90" s="244"/>
      <c r="D90" s="234" t="s">
        <v>135</v>
      </c>
      <c r="E90" s="245" t="s">
        <v>21</v>
      </c>
      <c r="F90" s="246" t="s">
        <v>226</v>
      </c>
      <c r="G90" s="244"/>
      <c r="H90" s="247">
        <v>13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135</v>
      </c>
      <c r="AU90" s="253" t="s">
        <v>79</v>
      </c>
      <c r="AV90" s="12" t="s">
        <v>79</v>
      </c>
      <c r="AW90" s="12" t="s">
        <v>33</v>
      </c>
      <c r="AX90" s="12" t="s">
        <v>77</v>
      </c>
      <c r="AY90" s="253" t="s">
        <v>122</v>
      </c>
    </row>
    <row r="91" s="1" customFormat="1" ht="25.5" customHeight="1">
      <c r="B91" s="45"/>
      <c r="C91" s="220" t="s">
        <v>121</v>
      </c>
      <c r="D91" s="220" t="s">
        <v>125</v>
      </c>
      <c r="E91" s="221" t="s">
        <v>255</v>
      </c>
      <c r="F91" s="222" t="s">
        <v>256</v>
      </c>
      <c r="G91" s="223" t="s">
        <v>253</v>
      </c>
      <c r="H91" s="224">
        <v>1</v>
      </c>
      <c r="I91" s="225"/>
      <c r="J91" s="226">
        <f>ROUND(I91*H91,2)</f>
        <v>0</v>
      </c>
      <c r="K91" s="222" t="s">
        <v>245</v>
      </c>
      <c r="L91" s="71"/>
      <c r="M91" s="227" t="s">
        <v>21</v>
      </c>
      <c r="N91" s="228" t="s">
        <v>40</v>
      </c>
      <c r="O91" s="46"/>
      <c r="P91" s="229">
        <f>O91*H91</f>
        <v>0</v>
      </c>
      <c r="Q91" s="229">
        <v>0.00018000000000000001</v>
      </c>
      <c r="R91" s="229">
        <f>Q91*H91</f>
        <v>0.00018000000000000001</v>
      </c>
      <c r="S91" s="229">
        <v>0</v>
      </c>
      <c r="T91" s="230">
        <f>S91*H91</f>
        <v>0</v>
      </c>
      <c r="AR91" s="23" t="s">
        <v>129</v>
      </c>
      <c r="AT91" s="23" t="s">
        <v>125</v>
      </c>
      <c r="AU91" s="23" t="s">
        <v>79</v>
      </c>
      <c r="AY91" s="23" t="s">
        <v>122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77</v>
      </c>
      <c r="BK91" s="231">
        <f>ROUND(I91*H91,2)</f>
        <v>0</v>
      </c>
      <c r="BL91" s="23" t="s">
        <v>129</v>
      </c>
      <c r="BM91" s="23" t="s">
        <v>257</v>
      </c>
    </row>
    <row r="92" s="12" customFormat="1">
      <c r="B92" s="243"/>
      <c r="C92" s="244"/>
      <c r="D92" s="234" t="s">
        <v>135</v>
      </c>
      <c r="E92" s="245" t="s">
        <v>21</v>
      </c>
      <c r="F92" s="246" t="s">
        <v>227</v>
      </c>
      <c r="G92" s="244"/>
      <c r="H92" s="247">
        <v>1</v>
      </c>
      <c r="I92" s="248"/>
      <c r="J92" s="244"/>
      <c r="K92" s="244"/>
      <c r="L92" s="249"/>
      <c r="M92" s="250"/>
      <c r="N92" s="251"/>
      <c r="O92" s="251"/>
      <c r="P92" s="251"/>
      <c r="Q92" s="251"/>
      <c r="R92" s="251"/>
      <c r="S92" s="251"/>
      <c r="T92" s="252"/>
      <c r="AT92" s="253" t="s">
        <v>135</v>
      </c>
      <c r="AU92" s="253" t="s">
        <v>79</v>
      </c>
      <c r="AV92" s="12" t="s">
        <v>79</v>
      </c>
      <c r="AW92" s="12" t="s">
        <v>33</v>
      </c>
      <c r="AX92" s="12" t="s">
        <v>77</v>
      </c>
      <c r="AY92" s="253" t="s">
        <v>122</v>
      </c>
    </row>
    <row r="93" s="1" customFormat="1" ht="25.5" customHeight="1">
      <c r="B93" s="45"/>
      <c r="C93" s="220" t="s">
        <v>155</v>
      </c>
      <c r="D93" s="220" t="s">
        <v>125</v>
      </c>
      <c r="E93" s="221" t="s">
        <v>258</v>
      </c>
      <c r="F93" s="222" t="s">
        <v>259</v>
      </c>
      <c r="G93" s="223" t="s">
        <v>253</v>
      </c>
      <c r="H93" s="224">
        <v>13</v>
      </c>
      <c r="I93" s="225"/>
      <c r="J93" s="226">
        <f>ROUND(I93*H93,2)</f>
        <v>0</v>
      </c>
      <c r="K93" s="222" t="s">
        <v>245</v>
      </c>
      <c r="L93" s="71"/>
      <c r="M93" s="227" t="s">
        <v>21</v>
      </c>
      <c r="N93" s="228" t="s">
        <v>40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129</v>
      </c>
      <c r="AT93" s="23" t="s">
        <v>125</v>
      </c>
      <c r="AU93" s="23" t="s">
        <v>79</v>
      </c>
      <c r="AY93" s="23" t="s">
        <v>122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77</v>
      </c>
      <c r="BK93" s="231">
        <f>ROUND(I93*H93,2)</f>
        <v>0</v>
      </c>
      <c r="BL93" s="23" t="s">
        <v>129</v>
      </c>
      <c r="BM93" s="23" t="s">
        <v>260</v>
      </c>
    </row>
    <row r="94" s="11" customFormat="1">
      <c r="B94" s="232"/>
      <c r="C94" s="233"/>
      <c r="D94" s="234" t="s">
        <v>135</v>
      </c>
      <c r="E94" s="235" t="s">
        <v>21</v>
      </c>
      <c r="F94" s="236" t="s">
        <v>247</v>
      </c>
      <c r="G94" s="233"/>
      <c r="H94" s="235" t="s">
        <v>21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135</v>
      </c>
      <c r="AU94" s="242" t="s">
        <v>79</v>
      </c>
      <c r="AV94" s="11" t="s">
        <v>77</v>
      </c>
      <c r="AW94" s="11" t="s">
        <v>33</v>
      </c>
      <c r="AX94" s="11" t="s">
        <v>69</v>
      </c>
      <c r="AY94" s="242" t="s">
        <v>122</v>
      </c>
    </row>
    <row r="95" s="12" customFormat="1">
      <c r="B95" s="243"/>
      <c r="C95" s="244"/>
      <c r="D95" s="234" t="s">
        <v>135</v>
      </c>
      <c r="E95" s="245" t="s">
        <v>226</v>
      </c>
      <c r="F95" s="246" t="s">
        <v>190</v>
      </c>
      <c r="G95" s="244"/>
      <c r="H95" s="247">
        <v>13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135</v>
      </c>
      <c r="AU95" s="253" t="s">
        <v>79</v>
      </c>
      <c r="AV95" s="12" t="s">
        <v>79</v>
      </c>
      <c r="AW95" s="12" t="s">
        <v>33</v>
      </c>
      <c r="AX95" s="12" t="s">
        <v>77</v>
      </c>
      <c r="AY95" s="253" t="s">
        <v>122</v>
      </c>
    </row>
    <row r="96" s="1" customFormat="1" ht="25.5" customHeight="1">
      <c r="B96" s="45"/>
      <c r="C96" s="220" t="s">
        <v>162</v>
      </c>
      <c r="D96" s="220" t="s">
        <v>125</v>
      </c>
      <c r="E96" s="221" t="s">
        <v>261</v>
      </c>
      <c r="F96" s="222" t="s">
        <v>262</v>
      </c>
      <c r="G96" s="223" t="s">
        <v>253</v>
      </c>
      <c r="H96" s="224">
        <v>1</v>
      </c>
      <c r="I96" s="225"/>
      <c r="J96" s="226">
        <f>ROUND(I96*H96,2)</f>
        <v>0</v>
      </c>
      <c r="K96" s="222" t="s">
        <v>245</v>
      </c>
      <c r="L96" s="71"/>
      <c r="M96" s="227" t="s">
        <v>21</v>
      </c>
      <c r="N96" s="228" t="s">
        <v>40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129</v>
      </c>
      <c r="AT96" s="23" t="s">
        <v>125</v>
      </c>
      <c r="AU96" s="23" t="s">
        <v>79</v>
      </c>
      <c r="AY96" s="23" t="s">
        <v>122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77</v>
      </c>
      <c r="BK96" s="231">
        <f>ROUND(I96*H96,2)</f>
        <v>0</v>
      </c>
      <c r="BL96" s="23" t="s">
        <v>129</v>
      </c>
      <c r="BM96" s="23" t="s">
        <v>263</v>
      </c>
    </row>
    <row r="97" s="11" customFormat="1">
      <c r="B97" s="232"/>
      <c r="C97" s="233"/>
      <c r="D97" s="234" t="s">
        <v>135</v>
      </c>
      <c r="E97" s="235" t="s">
        <v>21</v>
      </c>
      <c r="F97" s="236" t="s">
        <v>247</v>
      </c>
      <c r="G97" s="233"/>
      <c r="H97" s="235" t="s">
        <v>21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135</v>
      </c>
      <c r="AU97" s="242" t="s">
        <v>79</v>
      </c>
      <c r="AV97" s="11" t="s">
        <v>77</v>
      </c>
      <c r="AW97" s="11" t="s">
        <v>33</v>
      </c>
      <c r="AX97" s="11" t="s">
        <v>69</v>
      </c>
      <c r="AY97" s="242" t="s">
        <v>122</v>
      </c>
    </row>
    <row r="98" s="12" customFormat="1">
      <c r="B98" s="243"/>
      <c r="C98" s="244"/>
      <c r="D98" s="234" t="s">
        <v>135</v>
      </c>
      <c r="E98" s="245" t="s">
        <v>227</v>
      </c>
      <c r="F98" s="246" t="s">
        <v>77</v>
      </c>
      <c r="G98" s="244"/>
      <c r="H98" s="247">
        <v>1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AT98" s="253" t="s">
        <v>135</v>
      </c>
      <c r="AU98" s="253" t="s">
        <v>79</v>
      </c>
      <c r="AV98" s="12" t="s">
        <v>79</v>
      </c>
      <c r="AW98" s="12" t="s">
        <v>33</v>
      </c>
      <c r="AX98" s="12" t="s">
        <v>77</v>
      </c>
      <c r="AY98" s="253" t="s">
        <v>122</v>
      </c>
    </row>
    <row r="99" s="1" customFormat="1" ht="25.5" customHeight="1">
      <c r="B99" s="45"/>
      <c r="C99" s="220" t="s">
        <v>168</v>
      </c>
      <c r="D99" s="220" t="s">
        <v>125</v>
      </c>
      <c r="E99" s="221" t="s">
        <v>264</v>
      </c>
      <c r="F99" s="222" t="s">
        <v>265</v>
      </c>
      <c r="G99" s="223" t="s">
        <v>253</v>
      </c>
      <c r="H99" s="224">
        <v>12</v>
      </c>
      <c r="I99" s="225"/>
      <c r="J99" s="226">
        <f>ROUND(I99*H99,2)</f>
        <v>0</v>
      </c>
      <c r="K99" s="222" t="s">
        <v>245</v>
      </c>
      <c r="L99" s="71"/>
      <c r="M99" s="227" t="s">
        <v>21</v>
      </c>
      <c r="N99" s="228" t="s">
        <v>40</v>
      </c>
      <c r="O99" s="46"/>
      <c r="P99" s="229">
        <f>O99*H99</f>
        <v>0</v>
      </c>
      <c r="Q99" s="229">
        <v>5.0000000000000002E-05</v>
      </c>
      <c r="R99" s="229">
        <f>Q99*H99</f>
        <v>0.00060000000000000006</v>
      </c>
      <c r="S99" s="229">
        <v>0</v>
      </c>
      <c r="T99" s="230">
        <f>S99*H99</f>
        <v>0</v>
      </c>
      <c r="AR99" s="23" t="s">
        <v>129</v>
      </c>
      <c r="AT99" s="23" t="s">
        <v>125</v>
      </c>
      <c r="AU99" s="23" t="s">
        <v>79</v>
      </c>
      <c r="AY99" s="23" t="s">
        <v>122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77</v>
      </c>
      <c r="BK99" s="231">
        <f>ROUND(I99*H99,2)</f>
        <v>0</v>
      </c>
      <c r="BL99" s="23" t="s">
        <v>129</v>
      </c>
      <c r="BM99" s="23" t="s">
        <v>266</v>
      </c>
    </row>
    <row r="100" s="11" customFormat="1">
      <c r="B100" s="232"/>
      <c r="C100" s="233"/>
      <c r="D100" s="234" t="s">
        <v>135</v>
      </c>
      <c r="E100" s="235" t="s">
        <v>21</v>
      </c>
      <c r="F100" s="236" t="s">
        <v>247</v>
      </c>
      <c r="G100" s="233"/>
      <c r="H100" s="235" t="s">
        <v>21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135</v>
      </c>
      <c r="AU100" s="242" t="s">
        <v>79</v>
      </c>
      <c r="AV100" s="11" t="s">
        <v>77</v>
      </c>
      <c r="AW100" s="11" t="s">
        <v>33</v>
      </c>
      <c r="AX100" s="11" t="s">
        <v>69</v>
      </c>
      <c r="AY100" s="242" t="s">
        <v>122</v>
      </c>
    </row>
    <row r="101" s="12" customFormat="1">
      <c r="B101" s="243"/>
      <c r="C101" s="244"/>
      <c r="D101" s="234" t="s">
        <v>135</v>
      </c>
      <c r="E101" s="245" t="s">
        <v>230</v>
      </c>
      <c r="F101" s="246" t="s">
        <v>185</v>
      </c>
      <c r="G101" s="244"/>
      <c r="H101" s="247">
        <v>12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AT101" s="253" t="s">
        <v>135</v>
      </c>
      <c r="AU101" s="253" t="s">
        <v>79</v>
      </c>
      <c r="AV101" s="12" t="s">
        <v>79</v>
      </c>
      <c r="AW101" s="12" t="s">
        <v>33</v>
      </c>
      <c r="AX101" s="12" t="s">
        <v>77</v>
      </c>
      <c r="AY101" s="253" t="s">
        <v>122</v>
      </c>
    </row>
    <row r="102" s="1" customFormat="1" ht="25.5" customHeight="1">
      <c r="B102" s="45"/>
      <c r="C102" s="220" t="s">
        <v>173</v>
      </c>
      <c r="D102" s="220" t="s">
        <v>125</v>
      </c>
      <c r="E102" s="221" t="s">
        <v>267</v>
      </c>
      <c r="F102" s="222" t="s">
        <v>268</v>
      </c>
      <c r="G102" s="223" t="s">
        <v>253</v>
      </c>
      <c r="H102" s="224">
        <v>1</v>
      </c>
      <c r="I102" s="225"/>
      <c r="J102" s="226">
        <f>ROUND(I102*H102,2)</f>
        <v>0</v>
      </c>
      <c r="K102" s="222" t="s">
        <v>245</v>
      </c>
      <c r="L102" s="71"/>
      <c r="M102" s="227" t="s">
        <v>21</v>
      </c>
      <c r="N102" s="228" t="s">
        <v>40</v>
      </c>
      <c r="O102" s="46"/>
      <c r="P102" s="229">
        <f>O102*H102</f>
        <v>0</v>
      </c>
      <c r="Q102" s="229">
        <v>5.0000000000000002E-05</v>
      </c>
      <c r="R102" s="229">
        <f>Q102*H102</f>
        <v>5.0000000000000002E-05</v>
      </c>
      <c r="S102" s="229">
        <v>0</v>
      </c>
      <c r="T102" s="230">
        <f>S102*H102</f>
        <v>0</v>
      </c>
      <c r="AR102" s="23" t="s">
        <v>129</v>
      </c>
      <c r="AT102" s="23" t="s">
        <v>125</v>
      </c>
      <c r="AU102" s="23" t="s">
        <v>79</v>
      </c>
      <c r="AY102" s="23" t="s">
        <v>122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77</v>
      </c>
      <c r="BK102" s="231">
        <f>ROUND(I102*H102,2)</f>
        <v>0</v>
      </c>
      <c r="BL102" s="23" t="s">
        <v>129</v>
      </c>
      <c r="BM102" s="23" t="s">
        <v>269</v>
      </c>
    </row>
    <row r="103" s="11" customFormat="1">
      <c r="B103" s="232"/>
      <c r="C103" s="233"/>
      <c r="D103" s="234" t="s">
        <v>135</v>
      </c>
      <c r="E103" s="235" t="s">
        <v>21</v>
      </c>
      <c r="F103" s="236" t="s">
        <v>247</v>
      </c>
      <c r="G103" s="233"/>
      <c r="H103" s="235" t="s">
        <v>21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135</v>
      </c>
      <c r="AU103" s="242" t="s">
        <v>79</v>
      </c>
      <c r="AV103" s="11" t="s">
        <v>77</v>
      </c>
      <c r="AW103" s="11" t="s">
        <v>33</v>
      </c>
      <c r="AX103" s="11" t="s">
        <v>69</v>
      </c>
      <c r="AY103" s="242" t="s">
        <v>122</v>
      </c>
    </row>
    <row r="104" s="12" customFormat="1">
      <c r="B104" s="243"/>
      <c r="C104" s="244"/>
      <c r="D104" s="234" t="s">
        <v>135</v>
      </c>
      <c r="E104" s="245" t="s">
        <v>231</v>
      </c>
      <c r="F104" s="246" t="s">
        <v>77</v>
      </c>
      <c r="G104" s="244"/>
      <c r="H104" s="247">
        <v>1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AT104" s="253" t="s">
        <v>135</v>
      </c>
      <c r="AU104" s="253" t="s">
        <v>79</v>
      </c>
      <c r="AV104" s="12" t="s">
        <v>79</v>
      </c>
      <c r="AW104" s="12" t="s">
        <v>33</v>
      </c>
      <c r="AX104" s="12" t="s">
        <v>77</v>
      </c>
      <c r="AY104" s="253" t="s">
        <v>122</v>
      </c>
    </row>
    <row r="105" s="1" customFormat="1" ht="25.5" customHeight="1">
      <c r="B105" s="45"/>
      <c r="C105" s="220" t="s">
        <v>177</v>
      </c>
      <c r="D105" s="220" t="s">
        <v>125</v>
      </c>
      <c r="E105" s="221" t="s">
        <v>270</v>
      </c>
      <c r="F105" s="222" t="s">
        <v>271</v>
      </c>
      <c r="G105" s="223" t="s">
        <v>253</v>
      </c>
      <c r="H105" s="224">
        <v>3</v>
      </c>
      <c r="I105" s="225"/>
      <c r="J105" s="226">
        <f>ROUND(I105*H105,2)</f>
        <v>0</v>
      </c>
      <c r="K105" s="222" t="s">
        <v>245</v>
      </c>
      <c r="L105" s="71"/>
      <c r="M105" s="227" t="s">
        <v>21</v>
      </c>
      <c r="N105" s="228" t="s">
        <v>40</v>
      </c>
      <c r="O105" s="46"/>
      <c r="P105" s="229">
        <f>O105*H105</f>
        <v>0</v>
      </c>
      <c r="Q105" s="229">
        <v>9.0000000000000006E-05</v>
      </c>
      <c r="R105" s="229">
        <f>Q105*H105</f>
        <v>0.00027</v>
      </c>
      <c r="S105" s="229">
        <v>0</v>
      </c>
      <c r="T105" s="230">
        <f>S105*H105</f>
        <v>0</v>
      </c>
      <c r="AR105" s="23" t="s">
        <v>129</v>
      </c>
      <c r="AT105" s="23" t="s">
        <v>125</v>
      </c>
      <c r="AU105" s="23" t="s">
        <v>79</v>
      </c>
      <c r="AY105" s="23" t="s">
        <v>122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77</v>
      </c>
      <c r="BK105" s="231">
        <f>ROUND(I105*H105,2)</f>
        <v>0</v>
      </c>
      <c r="BL105" s="23" t="s">
        <v>129</v>
      </c>
      <c r="BM105" s="23" t="s">
        <v>272</v>
      </c>
    </row>
    <row r="106" s="11" customFormat="1">
      <c r="B106" s="232"/>
      <c r="C106" s="233"/>
      <c r="D106" s="234" t="s">
        <v>135</v>
      </c>
      <c r="E106" s="235" t="s">
        <v>21</v>
      </c>
      <c r="F106" s="236" t="s">
        <v>247</v>
      </c>
      <c r="G106" s="233"/>
      <c r="H106" s="235" t="s">
        <v>21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135</v>
      </c>
      <c r="AU106" s="242" t="s">
        <v>79</v>
      </c>
      <c r="AV106" s="11" t="s">
        <v>77</v>
      </c>
      <c r="AW106" s="11" t="s">
        <v>33</v>
      </c>
      <c r="AX106" s="11" t="s">
        <v>69</v>
      </c>
      <c r="AY106" s="242" t="s">
        <v>122</v>
      </c>
    </row>
    <row r="107" s="12" customFormat="1">
      <c r="B107" s="243"/>
      <c r="C107" s="244"/>
      <c r="D107" s="234" t="s">
        <v>135</v>
      </c>
      <c r="E107" s="245" t="s">
        <v>273</v>
      </c>
      <c r="F107" s="246" t="s">
        <v>137</v>
      </c>
      <c r="G107" s="244"/>
      <c r="H107" s="247">
        <v>3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AT107" s="253" t="s">
        <v>135</v>
      </c>
      <c r="AU107" s="253" t="s">
        <v>79</v>
      </c>
      <c r="AV107" s="12" t="s">
        <v>79</v>
      </c>
      <c r="AW107" s="12" t="s">
        <v>33</v>
      </c>
      <c r="AX107" s="12" t="s">
        <v>77</v>
      </c>
      <c r="AY107" s="253" t="s">
        <v>122</v>
      </c>
    </row>
    <row r="108" s="1" customFormat="1" ht="38.25" customHeight="1">
      <c r="B108" s="45"/>
      <c r="C108" s="220" t="s">
        <v>181</v>
      </c>
      <c r="D108" s="220" t="s">
        <v>125</v>
      </c>
      <c r="E108" s="221" t="s">
        <v>274</v>
      </c>
      <c r="F108" s="222" t="s">
        <v>275</v>
      </c>
      <c r="G108" s="223" t="s">
        <v>276</v>
      </c>
      <c r="H108" s="224">
        <v>6.7000000000000002</v>
      </c>
      <c r="I108" s="225"/>
      <c r="J108" s="226">
        <f>ROUND(I108*H108,2)</f>
        <v>0</v>
      </c>
      <c r="K108" s="222" t="s">
        <v>245</v>
      </c>
      <c r="L108" s="71"/>
      <c r="M108" s="227" t="s">
        <v>21</v>
      </c>
      <c r="N108" s="228" t="s">
        <v>40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129</v>
      </c>
      <c r="AT108" s="23" t="s">
        <v>125</v>
      </c>
      <c r="AU108" s="23" t="s">
        <v>79</v>
      </c>
      <c r="AY108" s="23" t="s">
        <v>122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77</v>
      </c>
      <c r="BK108" s="231">
        <f>ROUND(I108*H108,2)</f>
        <v>0</v>
      </c>
      <c r="BL108" s="23" t="s">
        <v>129</v>
      </c>
      <c r="BM108" s="23" t="s">
        <v>277</v>
      </c>
    </row>
    <row r="109" s="11" customFormat="1">
      <c r="B109" s="232"/>
      <c r="C109" s="233"/>
      <c r="D109" s="234" t="s">
        <v>135</v>
      </c>
      <c r="E109" s="235" t="s">
        <v>21</v>
      </c>
      <c r="F109" s="236" t="s">
        <v>278</v>
      </c>
      <c r="G109" s="233"/>
      <c r="H109" s="235" t="s">
        <v>21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135</v>
      </c>
      <c r="AU109" s="242" t="s">
        <v>79</v>
      </c>
      <c r="AV109" s="11" t="s">
        <v>77</v>
      </c>
      <c r="AW109" s="11" t="s">
        <v>33</v>
      </c>
      <c r="AX109" s="11" t="s">
        <v>69</v>
      </c>
      <c r="AY109" s="242" t="s">
        <v>122</v>
      </c>
    </row>
    <row r="110" s="12" customFormat="1">
      <c r="B110" s="243"/>
      <c r="C110" s="244"/>
      <c r="D110" s="234" t="s">
        <v>135</v>
      </c>
      <c r="E110" s="245" t="s">
        <v>21</v>
      </c>
      <c r="F110" s="246" t="s">
        <v>279</v>
      </c>
      <c r="G110" s="244"/>
      <c r="H110" s="247">
        <v>6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135</v>
      </c>
      <c r="AU110" s="253" t="s">
        <v>79</v>
      </c>
      <c r="AV110" s="12" t="s">
        <v>79</v>
      </c>
      <c r="AW110" s="12" t="s">
        <v>33</v>
      </c>
      <c r="AX110" s="12" t="s">
        <v>69</v>
      </c>
      <c r="AY110" s="253" t="s">
        <v>122</v>
      </c>
    </row>
    <row r="111" s="12" customFormat="1">
      <c r="B111" s="243"/>
      <c r="C111" s="244"/>
      <c r="D111" s="234" t="s">
        <v>135</v>
      </c>
      <c r="E111" s="245" t="s">
        <v>21</v>
      </c>
      <c r="F111" s="246" t="s">
        <v>280</v>
      </c>
      <c r="G111" s="244"/>
      <c r="H111" s="247">
        <v>0.69999999999999996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AT111" s="253" t="s">
        <v>135</v>
      </c>
      <c r="AU111" s="253" t="s">
        <v>79</v>
      </c>
      <c r="AV111" s="12" t="s">
        <v>79</v>
      </c>
      <c r="AW111" s="12" t="s">
        <v>33</v>
      </c>
      <c r="AX111" s="12" t="s">
        <v>69</v>
      </c>
      <c r="AY111" s="253" t="s">
        <v>122</v>
      </c>
    </row>
    <row r="112" s="13" customFormat="1">
      <c r="B112" s="254"/>
      <c r="C112" s="255"/>
      <c r="D112" s="234" t="s">
        <v>135</v>
      </c>
      <c r="E112" s="256" t="s">
        <v>228</v>
      </c>
      <c r="F112" s="257" t="s">
        <v>213</v>
      </c>
      <c r="G112" s="255"/>
      <c r="H112" s="258">
        <v>6.7000000000000002</v>
      </c>
      <c r="I112" s="259"/>
      <c r="J112" s="255"/>
      <c r="K112" s="255"/>
      <c r="L112" s="260"/>
      <c r="M112" s="261"/>
      <c r="N112" s="262"/>
      <c r="O112" s="262"/>
      <c r="P112" s="262"/>
      <c r="Q112" s="262"/>
      <c r="R112" s="262"/>
      <c r="S112" s="262"/>
      <c r="T112" s="263"/>
      <c r="AT112" s="264" t="s">
        <v>135</v>
      </c>
      <c r="AU112" s="264" t="s">
        <v>79</v>
      </c>
      <c r="AV112" s="13" t="s">
        <v>129</v>
      </c>
      <c r="AW112" s="13" t="s">
        <v>33</v>
      </c>
      <c r="AX112" s="13" t="s">
        <v>77</v>
      </c>
      <c r="AY112" s="264" t="s">
        <v>122</v>
      </c>
    </row>
    <row r="113" s="1" customFormat="1" ht="51" customHeight="1">
      <c r="B113" s="45"/>
      <c r="C113" s="220" t="s">
        <v>185</v>
      </c>
      <c r="D113" s="220" t="s">
        <v>125</v>
      </c>
      <c r="E113" s="221" t="s">
        <v>281</v>
      </c>
      <c r="F113" s="222" t="s">
        <v>282</v>
      </c>
      <c r="G113" s="223" t="s">
        <v>276</v>
      </c>
      <c r="H113" s="224">
        <v>13.4</v>
      </c>
      <c r="I113" s="225"/>
      <c r="J113" s="226">
        <f>ROUND(I113*H113,2)</f>
        <v>0</v>
      </c>
      <c r="K113" s="222" t="s">
        <v>245</v>
      </c>
      <c r="L113" s="71"/>
      <c r="M113" s="227" t="s">
        <v>21</v>
      </c>
      <c r="N113" s="228" t="s">
        <v>40</v>
      </c>
      <c r="O113" s="46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3" t="s">
        <v>129</v>
      </c>
      <c r="AT113" s="23" t="s">
        <v>125</v>
      </c>
      <c r="AU113" s="23" t="s">
        <v>79</v>
      </c>
      <c r="AY113" s="23" t="s">
        <v>122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77</v>
      </c>
      <c r="BK113" s="231">
        <f>ROUND(I113*H113,2)</f>
        <v>0</v>
      </c>
      <c r="BL113" s="23" t="s">
        <v>129</v>
      </c>
      <c r="BM113" s="23" t="s">
        <v>283</v>
      </c>
    </row>
    <row r="114" s="12" customFormat="1">
      <c r="B114" s="243"/>
      <c r="C114" s="244"/>
      <c r="D114" s="234" t="s">
        <v>135</v>
      </c>
      <c r="E114" s="245" t="s">
        <v>21</v>
      </c>
      <c r="F114" s="246" t="s">
        <v>284</v>
      </c>
      <c r="G114" s="244"/>
      <c r="H114" s="247">
        <v>13.4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AT114" s="253" t="s">
        <v>135</v>
      </c>
      <c r="AU114" s="253" t="s">
        <v>79</v>
      </c>
      <c r="AV114" s="12" t="s">
        <v>79</v>
      </c>
      <c r="AW114" s="12" t="s">
        <v>33</v>
      </c>
      <c r="AX114" s="12" t="s">
        <v>77</v>
      </c>
      <c r="AY114" s="253" t="s">
        <v>122</v>
      </c>
    </row>
    <row r="115" s="1" customFormat="1" ht="16.5" customHeight="1">
      <c r="B115" s="45"/>
      <c r="C115" s="220" t="s">
        <v>190</v>
      </c>
      <c r="D115" s="220" t="s">
        <v>125</v>
      </c>
      <c r="E115" s="221" t="s">
        <v>285</v>
      </c>
      <c r="F115" s="222" t="s">
        <v>286</v>
      </c>
      <c r="G115" s="223" t="s">
        <v>244</v>
      </c>
      <c r="H115" s="224">
        <v>1</v>
      </c>
      <c r="I115" s="225"/>
      <c r="J115" s="226">
        <f>ROUND(I115*H115,2)</f>
        <v>0</v>
      </c>
      <c r="K115" s="222" t="s">
        <v>245</v>
      </c>
      <c r="L115" s="71"/>
      <c r="M115" s="227" t="s">
        <v>21</v>
      </c>
      <c r="N115" s="228" t="s">
        <v>40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" t="s">
        <v>129</v>
      </c>
      <c r="AT115" s="23" t="s">
        <v>125</v>
      </c>
      <c r="AU115" s="23" t="s">
        <v>79</v>
      </c>
      <c r="AY115" s="23" t="s">
        <v>122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77</v>
      </c>
      <c r="BK115" s="231">
        <f>ROUND(I115*H115,2)</f>
        <v>0</v>
      </c>
      <c r="BL115" s="23" t="s">
        <v>129</v>
      </c>
      <c r="BM115" s="23" t="s">
        <v>287</v>
      </c>
    </row>
    <row r="116" s="11" customFormat="1">
      <c r="B116" s="232"/>
      <c r="C116" s="233"/>
      <c r="D116" s="234" t="s">
        <v>135</v>
      </c>
      <c r="E116" s="235" t="s">
        <v>21</v>
      </c>
      <c r="F116" s="236" t="s">
        <v>288</v>
      </c>
      <c r="G116" s="233"/>
      <c r="H116" s="235" t="s">
        <v>21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135</v>
      </c>
      <c r="AU116" s="242" t="s">
        <v>79</v>
      </c>
      <c r="AV116" s="11" t="s">
        <v>77</v>
      </c>
      <c r="AW116" s="11" t="s">
        <v>33</v>
      </c>
      <c r="AX116" s="11" t="s">
        <v>69</v>
      </c>
      <c r="AY116" s="242" t="s">
        <v>122</v>
      </c>
    </row>
    <row r="117" s="12" customFormat="1">
      <c r="B117" s="243"/>
      <c r="C117" s="244"/>
      <c r="D117" s="234" t="s">
        <v>135</v>
      </c>
      <c r="E117" s="245" t="s">
        <v>21</v>
      </c>
      <c r="F117" s="246" t="s">
        <v>77</v>
      </c>
      <c r="G117" s="244"/>
      <c r="H117" s="247">
        <v>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AT117" s="253" t="s">
        <v>135</v>
      </c>
      <c r="AU117" s="253" t="s">
        <v>79</v>
      </c>
      <c r="AV117" s="12" t="s">
        <v>79</v>
      </c>
      <c r="AW117" s="12" t="s">
        <v>33</v>
      </c>
      <c r="AX117" s="12" t="s">
        <v>77</v>
      </c>
      <c r="AY117" s="253" t="s">
        <v>122</v>
      </c>
    </row>
    <row r="118" s="1" customFormat="1" ht="16.5" customHeight="1">
      <c r="B118" s="45"/>
      <c r="C118" s="270" t="s">
        <v>201</v>
      </c>
      <c r="D118" s="270" t="s">
        <v>289</v>
      </c>
      <c r="E118" s="271" t="s">
        <v>290</v>
      </c>
      <c r="F118" s="272" t="s">
        <v>291</v>
      </c>
      <c r="G118" s="273" t="s">
        <v>292</v>
      </c>
      <c r="H118" s="274">
        <v>0.5</v>
      </c>
      <c r="I118" s="275"/>
      <c r="J118" s="276">
        <f>ROUND(I118*H118,2)</f>
        <v>0</v>
      </c>
      <c r="K118" s="272" t="s">
        <v>245</v>
      </c>
      <c r="L118" s="277"/>
      <c r="M118" s="278" t="s">
        <v>21</v>
      </c>
      <c r="N118" s="279" t="s">
        <v>40</v>
      </c>
      <c r="O118" s="46"/>
      <c r="P118" s="229">
        <f>O118*H118</f>
        <v>0</v>
      </c>
      <c r="Q118" s="229">
        <v>0.001</v>
      </c>
      <c r="R118" s="229">
        <f>Q118*H118</f>
        <v>0.00050000000000000001</v>
      </c>
      <c r="S118" s="229">
        <v>0</v>
      </c>
      <c r="T118" s="230">
        <f>S118*H118</f>
        <v>0</v>
      </c>
      <c r="AR118" s="23" t="s">
        <v>168</v>
      </c>
      <c r="AT118" s="23" t="s">
        <v>289</v>
      </c>
      <c r="AU118" s="23" t="s">
        <v>79</v>
      </c>
      <c r="AY118" s="23" t="s">
        <v>122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77</v>
      </c>
      <c r="BK118" s="231">
        <f>ROUND(I118*H118,2)</f>
        <v>0</v>
      </c>
      <c r="BL118" s="23" t="s">
        <v>129</v>
      </c>
      <c r="BM118" s="23" t="s">
        <v>293</v>
      </c>
    </row>
    <row r="119" s="11" customFormat="1">
      <c r="B119" s="232"/>
      <c r="C119" s="233"/>
      <c r="D119" s="234" t="s">
        <v>135</v>
      </c>
      <c r="E119" s="235" t="s">
        <v>21</v>
      </c>
      <c r="F119" s="236" t="s">
        <v>294</v>
      </c>
      <c r="G119" s="233"/>
      <c r="H119" s="235" t="s">
        <v>21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135</v>
      </c>
      <c r="AU119" s="242" t="s">
        <v>79</v>
      </c>
      <c r="AV119" s="11" t="s">
        <v>77</v>
      </c>
      <c r="AW119" s="11" t="s">
        <v>33</v>
      </c>
      <c r="AX119" s="11" t="s">
        <v>69</v>
      </c>
      <c r="AY119" s="242" t="s">
        <v>122</v>
      </c>
    </row>
    <row r="120" s="12" customFormat="1">
      <c r="B120" s="243"/>
      <c r="C120" s="244"/>
      <c r="D120" s="234" t="s">
        <v>135</v>
      </c>
      <c r="E120" s="245" t="s">
        <v>21</v>
      </c>
      <c r="F120" s="246" t="s">
        <v>295</v>
      </c>
      <c r="G120" s="244"/>
      <c r="H120" s="247">
        <v>0.5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AT120" s="253" t="s">
        <v>135</v>
      </c>
      <c r="AU120" s="253" t="s">
        <v>79</v>
      </c>
      <c r="AV120" s="12" t="s">
        <v>79</v>
      </c>
      <c r="AW120" s="12" t="s">
        <v>33</v>
      </c>
      <c r="AX120" s="12" t="s">
        <v>77</v>
      </c>
      <c r="AY120" s="253" t="s">
        <v>122</v>
      </c>
    </row>
    <row r="121" s="10" customFormat="1" ht="29.88" customHeight="1">
      <c r="B121" s="204"/>
      <c r="C121" s="205"/>
      <c r="D121" s="206" t="s">
        <v>68</v>
      </c>
      <c r="E121" s="218" t="s">
        <v>296</v>
      </c>
      <c r="F121" s="218" t="s">
        <v>297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SUM(P122:P125)</f>
        <v>0</v>
      </c>
      <c r="Q121" s="212"/>
      <c r="R121" s="213">
        <f>SUM(R122:R125)</f>
        <v>0</v>
      </c>
      <c r="S121" s="212"/>
      <c r="T121" s="214">
        <f>SUM(T122:T125)</f>
        <v>0</v>
      </c>
      <c r="AR121" s="215" t="s">
        <v>77</v>
      </c>
      <c r="AT121" s="216" t="s">
        <v>68</v>
      </c>
      <c r="AU121" s="216" t="s">
        <v>77</v>
      </c>
      <c r="AY121" s="215" t="s">
        <v>122</v>
      </c>
      <c r="BK121" s="217">
        <f>SUM(BK122:BK125)</f>
        <v>0</v>
      </c>
    </row>
    <row r="122" s="1" customFormat="1" ht="16.5" customHeight="1">
      <c r="B122" s="45"/>
      <c r="C122" s="220" t="s">
        <v>10</v>
      </c>
      <c r="D122" s="220" t="s">
        <v>125</v>
      </c>
      <c r="E122" s="221" t="s">
        <v>298</v>
      </c>
      <c r="F122" s="222" t="s">
        <v>299</v>
      </c>
      <c r="G122" s="223" t="s">
        <v>300</v>
      </c>
      <c r="H122" s="224">
        <v>5.0250000000000004</v>
      </c>
      <c r="I122" s="225"/>
      <c r="J122" s="226">
        <f>ROUND(I122*H122,2)</f>
        <v>0</v>
      </c>
      <c r="K122" s="222" t="s">
        <v>245</v>
      </c>
      <c r="L122" s="71"/>
      <c r="M122" s="227" t="s">
        <v>21</v>
      </c>
      <c r="N122" s="228" t="s">
        <v>40</v>
      </c>
      <c r="O122" s="4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3" t="s">
        <v>129</v>
      </c>
      <c r="AT122" s="23" t="s">
        <v>125</v>
      </c>
      <c r="AU122" s="23" t="s">
        <v>79</v>
      </c>
      <c r="AY122" s="23" t="s">
        <v>122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77</v>
      </c>
      <c r="BK122" s="231">
        <f>ROUND(I122*H122,2)</f>
        <v>0</v>
      </c>
      <c r="BL122" s="23" t="s">
        <v>129</v>
      </c>
      <c r="BM122" s="23" t="s">
        <v>301</v>
      </c>
    </row>
    <row r="123" s="12" customFormat="1">
      <c r="B123" s="243"/>
      <c r="C123" s="244"/>
      <c r="D123" s="234" t="s">
        <v>135</v>
      </c>
      <c r="E123" s="245" t="s">
        <v>21</v>
      </c>
      <c r="F123" s="246" t="s">
        <v>302</v>
      </c>
      <c r="G123" s="244"/>
      <c r="H123" s="247">
        <v>4.5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AT123" s="253" t="s">
        <v>135</v>
      </c>
      <c r="AU123" s="253" t="s">
        <v>79</v>
      </c>
      <c r="AV123" s="12" t="s">
        <v>79</v>
      </c>
      <c r="AW123" s="12" t="s">
        <v>33</v>
      </c>
      <c r="AX123" s="12" t="s">
        <v>69</v>
      </c>
      <c r="AY123" s="253" t="s">
        <v>122</v>
      </c>
    </row>
    <row r="124" s="12" customFormat="1">
      <c r="B124" s="243"/>
      <c r="C124" s="244"/>
      <c r="D124" s="234" t="s">
        <v>135</v>
      </c>
      <c r="E124" s="245" t="s">
        <v>21</v>
      </c>
      <c r="F124" s="246" t="s">
        <v>303</v>
      </c>
      <c r="G124" s="244"/>
      <c r="H124" s="247">
        <v>0.52500000000000002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AT124" s="253" t="s">
        <v>135</v>
      </c>
      <c r="AU124" s="253" t="s">
        <v>79</v>
      </c>
      <c r="AV124" s="12" t="s">
        <v>79</v>
      </c>
      <c r="AW124" s="12" t="s">
        <v>33</v>
      </c>
      <c r="AX124" s="12" t="s">
        <v>69</v>
      </c>
      <c r="AY124" s="253" t="s">
        <v>122</v>
      </c>
    </row>
    <row r="125" s="13" customFormat="1">
      <c r="B125" s="254"/>
      <c r="C125" s="255"/>
      <c r="D125" s="234" t="s">
        <v>135</v>
      </c>
      <c r="E125" s="256" t="s">
        <v>21</v>
      </c>
      <c r="F125" s="257" t="s">
        <v>213</v>
      </c>
      <c r="G125" s="255"/>
      <c r="H125" s="258">
        <v>5.0250000000000004</v>
      </c>
      <c r="I125" s="259"/>
      <c r="J125" s="255"/>
      <c r="K125" s="255"/>
      <c r="L125" s="260"/>
      <c r="M125" s="280"/>
      <c r="N125" s="281"/>
      <c r="O125" s="281"/>
      <c r="P125" s="281"/>
      <c r="Q125" s="281"/>
      <c r="R125" s="281"/>
      <c r="S125" s="281"/>
      <c r="T125" s="282"/>
      <c r="AT125" s="264" t="s">
        <v>135</v>
      </c>
      <c r="AU125" s="264" t="s">
        <v>79</v>
      </c>
      <c r="AV125" s="13" t="s">
        <v>129</v>
      </c>
      <c r="AW125" s="13" t="s">
        <v>33</v>
      </c>
      <c r="AX125" s="13" t="s">
        <v>77</v>
      </c>
      <c r="AY125" s="264" t="s">
        <v>122</v>
      </c>
    </row>
    <row r="126" s="1" customFormat="1" ht="6.96" customHeight="1">
      <c r="B126" s="66"/>
      <c r="C126" s="67"/>
      <c r="D126" s="67"/>
      <c r="E126" s="67"/>
      <c r="F126" s="67"/>
      <c r="G126" s="67"/>
      <c r="H126" s="67"/>
      <c r="I126" s="165"/>
      <c r="J126" s="67"/>
      <c r="K126" s="67"/>
      <c r="L126" s="71"/>
    </row>
  </sheetData>
  <sheetProtection sheet="1" autoFilter="0" formatColumns="0" formatRows="0" objects="1" scenarios="1" spinCount="100000" saltValue="q77XZ2b+sN32+Yq0cX1aX4O19otEwO2FwJK10rxGt9Ma/CYlU2AYg0AW1tEkcL+inQWDIe2nedkNXoqfCw2y4g==" hashValue="0wbH3t7/qk20SC4BPxgk2pFtG7IDBMfxZz140mrA98DNuDyk6DbohEl70DZWoZghFKnSLoCjNTKKRsgd5i1Ajg==" algorithmName="SHA-512" password="CC35"/>
  <autoFilter ref="C78:K125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89</v>
      </c>
      <c r="G1" s="138" t="s">
        <v>90</v>
      </c>
      <c r="H1" s="138"/>
      <c r="I1" s="139"/>
      <c r="J1" s="138" t="s">
        <v>91</v>
      </c>
      <c r="K1" s="137" t="s">
        <v>92</v>
      </c>
      <c r="L1" s="138" t="s">
        <v>93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85</v>
      </c>
      <c r="AZ2" s="269" t="s">
        <v>304</v>
      </c>
      <c r="BA2" s="269" t="s">
        <v>21</v>
      </c>
      <c r="BB2" s="269" t="s">
        <v>276</v>
      </c>
      <c r="BC2" s="269" t="s">
        <v>305</v>
      </c>
      <c r="BD2" s="269" t="s">
        <v>137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79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Pracký p., ř. km 1,933 - 2,536, Prace, oprava koryta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95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306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29. 11. 2017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ROUND(SUM(BE78:BE96), 2)</f>
        <v>0</v>
      </c>
      <c r="G30" s="46"/>
      <c r="H30" s="46"/>
      <c r="I30" s="157">
        <v>0.20999999999999999</v>
      </c>
      <c r="J30" s="156">
        <f>ROUND(ROUND((SUM(BE78:BE96)),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ROUND(SUM(BF78:BF96), 2)</f>
        <v>0</v>
      </c>
      <c r="G31" s="46"/>
      <c r="H31" s="46"/>
      <c r="I31" s="157">
        <v>0.14999999999999999</v>
      </c>
      <c r="J31" s="156">
        <f>ROUND(ROUND((SUM(BF78:BF96)),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ROUND(SUM(BG78:BG96),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ROUND(SUM(BH78:BH96),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ROUND(SUM(BI78:BI96),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97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Pracký p., ř. km 1,933 - 2,536, Prace, oprava koryta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95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02 - Odtěžení nánosů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29. 11. 2017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98</v>
      </c>
      <c r="D54" s="158"/>
      <c r="E54" s="158"/>
      <c r="F54" s="158"/>
      <c r="G54" s="158"/>
      <c r="H54" s="158"/>
      <c r="I54" s="172"/>
      <c r="J54" s="173" t="s">
        <v>99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100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101</v>
      </c>
    </row>
    <row r="57" s="7" customFormat="1" ht="24.96" customHeight="1">
      <c r="B57" s="176"/>
      <c r="C57" s="177"/>
      <c r="D57" s="178" t="s">
        <v>233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234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106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Pracký p., ř. km 1,933 - 2,536, Prace, oprava koryta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95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SO 02 - Odtěžení nánosů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92" t="str">
        <f>F12</f>
        <v xml:space="preserve"> </v>
      </c>
      <c r="G72" s="73"/>
      <c r="H72" s="73"/>
      <c r="I72" s="193" t="s">
        <v>25</v>
      </c>
      <c r="J72" s="84" t="str">
        <f>IF(J12="","",J12)</f>
        <v>29. 11. 2017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92" t="str">
        <f>E15</f>
        <v xml:space="preserve"> </v>
      </c>
      <c r="G74" s="73"/>
      <c r="H74" s="73"/>
      <c r="I74" s="193" t="s">
        <v>32</v>
      </c>
      <c r="J74" s="192" t="str">
        <f>E21</f>
        <v xml:space="preserve"> </v>
      </c>
      <c r="K74" s="73"/>
      <c r="L74" s="71"/>
    </row>
    <row r="75" s="1" customFormat="1" ht="14.4" customHeight="1">
      <c r="B75" s="45"/>
      <c r="C75" s="75" t="s">
        <v>30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107</v>
      </c>
      <c r="D77" s="196" t="s">
        <v>54</v>
      </c>
      <c r="E77" s="196" t="s">
        <v>50</v>
      </c>
      <c r="F77" s="196" t="s">
        <v>108</v>
      </c>
      <c r="G77" s="196" t="s">
        <v>109</v>
      </c>
      <c r="H77" s="196" t="s">
        <v>110</v>
      </c>
      <c r="I77" s="197" t="s">
        <v>111</v>
      </c>
      <c r="J77" s="196" t="s">
        <v>99</v>
      </c>
      <c r="K77" s="198" t="s">
        <v>112</v>
      </c>
      <c r="L77" s="199"/>
      <c r="M77" s="101" t="s">
        <v>113</v>
      </c>
      <c r="N77" s="102" t="s">
        <v>39</v>
      </c>
      <c r="O77" s="102" t="s">
        <v>114</v>
      </c>
      <c r="P77" s="102" t="s">
        <v>115</v>
      </c>
      <c r="Q77" s="102" t="s">
        <v>116</v>
      </c>
      <c r="R77" s="102" t="s">
        <v>117</v>
      </c>
      <c r="S77" s="102" t="s">
        <v>118</v>
      </c>
      <c r="T77" s="103" t="s">
        <v>119</v>
      </c>
    </row>
    <row r="78" s="1" customFormat="1" ht="29.28" customHeight="1">
      <c r="B78" s="45"/>
      <c r="C78" s="107" t="s">
        <v>100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68</v>
      </c>
      <c r="AU78" s="23" t="s">
        <v>101</v>
      </c>
      <c r="BK78" s="203">
        <f>BK79</f>
        <v>0</v>
      </c>
    </row>
    <row r="79" s="10" customFormat="1" ht="37.44" customHeight="1">
      <c r="B79" s="204"/>
      <c r="C79" s="205"/>
      <c r="D79" s="206" t="s">
        <v>68</v>
      </c>
      <c r="E79" s="207" t="s">
        <v>236</v>
      </c>
      <c r="F79" s="207" t="s">
        <v>237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77</v>
      </c>
      <c r="AT79" s="216" t="s">
        <v>68</v>
      </c>
      <c r="AU79" s="216" t="s">
        <v>69</v>
      </c>
      <c r="AY79" s="215" t="s">
        <v>122</v>
      </c>
      <c r="BK79" s="217">
        <f>BK80</f>
        <v>0</v>
      </c>
    </row>
    <row r="80" s="10" customFormat="1" ht="19.92" customHeight="1">
      <c r="B80" s="204"/>
      <c r="C80" s="205"/>
      <c r="D80" s="206" t="s">
        <v>68</v>
      </c>
      <c r="E80" s="218" t="s">
        <v>77</v>
      </c>
      <c r="F80" s="218" t="s">
        <v>241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SUM(P81:P96)</f>
        <v>0</v>
      </c>
      <c r="Q80" s="212"/>
      <c r="R80" s="213">
        <f>SUM(R81:R96)</f>
        <v>0</v>
      </c>
      <c r="S80" s="212"/>
      <c r="T80" s="214">
        <f>SUM(T81:T96)</f>
        <v>0</v>
      </c>
      <c r="AR80" s="215" t="s">
        <v>77</v>
      </c>
      <c r="AT80" s="216" t="s">
        <v>68</v>
      </c>
      <c r="AU80" s="216" t="s">
        <v>77</v>
      </c>
      <c r="AY80" s="215" t="s">
        <v>122</v>
      </c>
      <c r="BK80" s="217">
        <f>SUM(BK81:BK96)</f>
        <v>0</v>
      </c>
    </row>
    <row r="81" s="1" customFormat="1" ht="38.25" customHeight="1">
      <c r="B81" s="45"/>
      <c r="C81" s="220" t="s">
        <v>77</v>
      </c>
      <c r="D81" s="220" t="s">
        <v>125</v>
      </c>
      <c r="E81" s="221" t="s">
        <v>307</v>
      </c>
      <c r="F81" s="222" t="s">
        <v>308</v>
      </c>
      <c r="G81" s="223" t="s">
        <v>276</v>
      </c>
      <c r="H81" s="224">
        <v>92.299999999999997</v>
      </c>
      <c r="I81" s="225"/>
      <c r="J81" s="226">
        <f>ROUND(I81*H81,2)</f>
        <v>0</v>
      </c>
      <c r="K81" s="222" t="s">
        <v>245</v>
      </c>
      <c r="L81" s="71"/>
      <c r="M81" s="227" t="s">
        <v>21</v>
      </c>
      <c r="N81" s="228" t="s">
        <v>40</v>
      </c>
      <c r="O81" s="46"/>
      <c r="P81" s="229">
        <f>O81*H81</f>
        <v>0</v>
      </c>
      <c r="Q81" s="229">
        <v>0</v>
      </c>
      <c r="R81" s="229">
        <f>Q81*H81</f>
        <v>0</v>
      </c>
      <c r="S81" s="229">
        <v>0</v>
      </c>
      <c r="T81" s="230">
        <f>S81*H81</f>
        <v>0</v>
      </c>
      <c r="AR81" s="23" t="s">
        <v>129</v>
      </c>
      <c r="AT81" s="23" t="s">
        <v>125</v>
      </c>
      <c r="AU81" s="23" t="s">
        <v>79</v>
      </c>
      <c r="AY81" s="23" t="s">
        <v>122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3" t="s">
        <v>77</v>
      </c>
      <c r="BK81" s="231">
        <f>ROUND(I81*H81,2)</f>
        <v>0</v>
      </c>
      <c r="BL81" s="23" t="s">
        <v>129</v>
      </c>
      <c r="BM81" s="23" t="s">
        <v>309</v>
      </c>
    </row>
    <row r="82" s="11" customFormat="1">
      <c r="B82" s="232"/>
      <c r="C82" s="233"/>
      <c r="D82" s="234" t="s">
        <v>135</v>
      </c>
      <c r="E82" s="235" t="s">
        <v>21</v>
      </c>
      <c r="F82" s="236" t="s">
        <v>247</v>
      </c>
      <c r="G82" s="233"/>
      <c r="H82" s="235" t="s">
        <v>21</v>
      </c>
      <c r="I82" s="237"/>
      <c r="J82" s="233"/>
      <c r="K82" s="233"/>
      <c r="L82" s="238"/>
      <c r="M82" s="239"/>
      <c r="N82" s="240"/>
      <c r="O82" s="240"/>
      <c r="P82" s="240"/>
      <c r="Q82" s="240"/>
      <c r="R82" s="240"/>
      <c r="S82" s="240"/>
      <c r="T82" s="241"/>
      <c r="AT82" s="242" t="s">
        <v>135</v>
      </c>
      <c r="AU82" s="242" t="s">
        <v>79</v>
      </c>
      <c r="AV82" s="11" t="s">
        <v>77</v>
      </c>
      <c r="AW82" s="11" t="s">
        <v>33</v>
      </c>
      <c r="AX82" s="11" t="s">
        <v>69</v>
      </c>
      <c r="AY82" s="242" t="s">
        <v>122</v>
      </c>
    </row>
    <row r="83" s="11" customFormat="1">
      <c r="B83" s="232"/>
      <c r="C83" s="233"/>
      <c r="D83" s="234" t="s">
        <v>135</v>
      </c>
      <c r="E83" s="235" t="s">
        <v>21</v>
      </c>
      <c r="F83" s="236" t="s">
        <v>310</v>
      </c>
      <c r="G83" s="233"/>
      <c r="H83" s="235" t="s">
        <v>21</v>
      </c>
      <c r="I83" s="237"/>
      <c r="J83" s="233"/>
      <c r="K83" s="233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135</v>
      </c>
      <c r="AU83" s="242" t="s">
        <v>79</v>
      </c>
      <c r="AV83" s="11" t="s">
        <v>77</v>
      </c>
      <c r="AW83" s="11" t="s">
        <v>33</v>
      </c>
      <c r="AX83" s="11" t="s">
        <v>69</v>
      </c>
      <c r="AY83" s="242" t="s">
        <v>122</v>
      </c>
    </row>
    <row r="84" s="12" customFormat="1">
      <c r="B84" s="243"/>
      <c r="C84" s="244"/>
      <c r="D84" s="234" t="s">
        <v>135</v>
      </c>
      <c r="E84" s="245" t="s">
        <v>21</v>
      </c>
      <c r="F84" s="246" t="s">
        <v>304</v>
      </c>
      <c r="G84" s="244"/>
      <c r="H84" s="247">
        <v>92.299999999999997</v>
      </c>
      <c r="I84" s="248"/>
      <c r="J84" s="244"/>
      <c r="K84" s="244"/>
      <c r="L84" s="249"/>
      <c r="M84" s="250"/>
      <c r="N84" s="251"/>
      <c r="O84" s="251"/>
      <c r="P84" s="251"/>
      <c r="Q84" s="251"/>
      <c r="R84" s="251"/>
      <c r="S84" s="251"/>
      <c r="T84" s="252"/>
      <c r="AT84" s="253" t="s">
        <v>135</v>
      </c>
      <c r="AU84" s="253" t="s">
        <v>79</v>
      </c>
      <c r="AV84" s="12" t="s">
        <v>79</v>
      </c>
      <c r="AW84" s="12" t="s">
        <v>33</v>
      </c>
      <c r="AX84" s="12" t="s">
        <v>77</v>
      </c>
      <c r="AY84" s="253" t="s">
        <v>122</v>
      </c>
    </row>
    <row r="85" s="1" customFormat="1" ht="25.5" customHeight="1">
      <c r="B85" s="45"/>
      <c r="C85" s="220" t="s">
        <v>79</v>
      </c>
      <c r="D85" s="220" t="s">
        <v>125</v>
      </c>
      <c r="E85" s="221" t="s">
        <v>311</v>
      </c>
      <c r="F85" s="222" t="s">
        <v>312</v>
      </c>
      <c r="G85" s="223" t="s">
        <v>276</v>
      </c>
      <c r="H85" s="224">
        <v>92.299999999999997</v>
      </c>
      <c r="I85" s="225"/>
      <c r="J85" s="226">
        <f>ROUND(I85*H85,2)</f>
        <v>0</v>
      </c>
      <c r="K85" s="222" t="s">
        <v>245</v>
      </c>
      <c r="L85" s="71"/>
      <c r="M85" s="227" t="s">
        <v>21</v>
      </c>
      <c r="N85" s="228" t="s">
        <v>40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129</v>
      </c>
      <c r="AT85" s="23" t="s">
        <v>125</v>
      </c>
      <c r="AU85" s="23" t="s">
        <v>79</v>
      </c>
      <c r="AY85" s="23" t="s">
        <v>122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77</v>
      </c>
      <c r="BK85" s="231">
        <f>ROUND(I85*H85,2)</f>
        <v>0</v>
      </c>
      <c r="BL85" s="23" t="s">
        <v>129</v>
      </c>
      <c r="BM85" s="23" t="s">
        <v>313</v>
      </c>
    </row>
    <row r="86" s="11" customFormat="1">
      <c r="B86" s="232"/>
      <c r="C86" s="233"/>
      <c r="D86" s="234" t="s">
        <v>135</v>
      </c>
      <c r="E86" s="235" t="s">
        <v>21</v>
      </c>
      <c r="F86" s="236" t="s">
        <v>247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135</v>
      </c>
      <c r="AU86" s="242" t="s">
        <v>79</v>
      </c>
      <c r="AV86" s="11" t="s">
        <v>77</v>
      </c>
      <c r="AW86" s="11" t="s">
        <v>33</v>
      </c>
      <c r="AX86" s="11" t="s">
        <v>69</v>
      </c>
      <c r="AY86" s="242" t="s">
        <v>122</v>
      </c>
    </row>
    <row r="87" s="12" customFormat="1">
      <c r="B87" s="243"/>
      <c r="C87" s="244"/>
      <c r="D87" s="234" t="s">
        <v>135</v>
      </c>
      <c r="E87" s="245" t="s">
        <v>21</v>
      </c>
      <c r="F87" s="246" t="s">
        <v>304</v>
      </c>
      <c r="G87" s="244"/>
      <c r="H87" s="247">
        <v>92.299999999999997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135</v>
      </c>
      <c r="AU87" s="253" t="s">
        <v>79</v>
      </c>
      <c r="AV87" s="12" t="s">
        <v>79</v>
      </c>
      <c r="AW87" s="12" t="s">
        <v>33</v>
      </c>
      <c r="AX87" s="12" t="s">
        <v>69</v>
      </c>
      <c r="AY87" s="253" t="s">
        <v>122</v>
      </c>
    </row>
    <row r="88" s="13" customFormat="1">
      <c r="B88" s="254"/>
      <c r="C88" s="255"/>
      <c r="D88" s="234" t="s">
        <v>135</v>
      </c>
      <c r="E88" s="256" t="s">
        <v>21</v>
      </c>
      <c r="F88" s="257" t="s">
        <v>213</v>
      </c>
      <c r="G88" s="255"/>
      <c r="H88" s="258">
        <v>92.299999999999997</v>
      </c>
      <c r="I88" s="259"/>
      <c r="J88" s="255"/>
      <c r="K88" s="255"/>
      <c r="L88" s="260"/>
      <c r="M88" s="261"/>
      <c r="N88" s="262"/>
      <c r="O88" s="262"/>
      <c r="P88" s="262"/>
      <c r="Q88" s="262"/>
      <c r="R88" s="262"/>
      <c r="S88" s="262"/>
      <c r="T88" s="263"/>
      <c r="AT88" s="264" t="s">
        <v>135</v>
      </c>
      <c r="AU88" s="264" t="s">
        <v>79</v>
      </c>
      <c r="AV88" s="13" t="s">
        <v>129</v>
      </c>
      <c r="AW88" s="13" t="s">
        <v>33</v>
      </c>
      <c r="AX88" s="13" t="s">
        <v>77</v>
      </c>
      <c r="AY88" s="264" t="s">
        <v>122</v>
      </c>
    </row>
    <row r="89" s="1" customFormat="1" ht="38.25" customHeight="1">
      <c r="B89" s="45"/>
      <c r="C89" s="220" t="s">
        <v>137</v>
      </c>
      <c r="D89" s="220" t="s">
        <v>125</v>
      </c>
      <c r="E89" s="221" t="s">
        <v>274</v>
      </c>
      <c r="F89" s="222" t="s">
        <v>275</v>
      </c>
      <c r="G89" s="223" t="s">
        <v>276</v>
      </c>
      <c r="H89" s="224">
        <v>92.299999999999997</v>
      </c>
      <c r="I89" s="225"/>
      <c r="J89" s="226">
        <f>ROUND(I89*H89,2)</f>
        <v>0</v>
      </c>
      <c r="K89" s="222" t="s">
        <v>245</v>
      </c>
      <c r="L89" s="71"/>
      <c r="M89" s="227" t="s">
        <v>21</v>
      </c>
      <c r="N89" s="228" t="s">
        <v>40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129</v>
      </c>
      <c r="AT89" s="23" t="s">
        <v>125</v>
      </c>
      <c r="AU89" s="23" t="s">
        <v>79</v>
      </c>
      <c r="AY89" s="23" t="s">
        <v>122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77</v>
      </c>
      <c r="BK89" s="231">
        <f>ROUND(I89*H89,2)</f>
        <v>0</v>
      </c>
      <c r="BL89" s="23" t="s">
        <v>129</v>
      </c>
      <c r="BM89" s="23" t="s">
        <v>314</v>
      </c>
    </row>
    <row r="90" s="12" customFormat="1">
      <c r="B90" s="243"/>
      <c r="C90" s="244"/>
      <c r="D90" s="234" t="s">
        <v>135</v>
      </c>
      <c r="E90" s="245" t="s">
        <v>21</v>
      </c>
      <c r="F90" s="246" t="s">
        <v>304</v>
      </c>
      <c r="G90" s="244"/>
      <c r="H90" s="247">
        <v>92.299999999999997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135</v>
      </c>
      <c r="AU90" s="253" t="s">
        <v>79</v>
      </c>
      <c r="AV90" s="12" t="s">
        <v>79</v>
      </c>
      <c r="AW90" s="12" t="s">
        <v>33</v>
      </c>
      <c r="AX90" s="12" t="s">
        <v>77</v>
      </c>
      <c r="AY90" s="253" t="s">
        <v>122</v>
      </c>
    </row>
    <row r="91" s="1" customFormat="1" ht="51" customHeight="1">
      <c r="B91" s="45"/>
      <c r="C91" s="220" t="s">
        <v>129</v>
      </c>
      <c r="D91" s="220" t="s">
        <v>125</v>
      </c>
      <c r="E91" s="221" t="s">
        <v>281</v>
      </c>
      <c r="F91" s="222" t="s">
        <v>282</v>
      </c>
      <c r="G91" s="223" t="s">
        <v>276</v>
      </c>
      <c r="H91" s="224">
        <v>8676.2000000000007</v>
      </c>
      <c r="I91" s="225"/>
      <c r="J91" s="226">
        <f>ROUND(I91*H91,2)</f>
        <v>0</v>
      </c>
      <c r="K91" s="222" t="s">
        <v>245</v>
      </c>
      <c r="L91" s="71"/>
      <c r="M91" s="227" t="s">
        <v>21</v>
      </c>
      <c r="N91" s="228" t="s">
        <v>40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129</v>
      </c>
      <c r="AT91" s="23" t="s">
        <v>125</v>
      </c>
      <c r="AU91" s="23" t="s">
        <v>79</v>
      </c>
      <c r="AY91" s="23" t="s">
        <v>122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77</v>
      </c>
      <c r="BK91" s="231">
        <f>ROUND(I91*H91,2)</f>
        <v>0</v>
      </c>
      <c r="BL91" s="23" t="s">
        <v>129</v>
      </c>
      <c r="BM91" s="23" t="s">
        <v>315</v>
      </c>
    </row>
    <row r="92" s="12" customFormat="1">
      <c r="B92" s="243"/>
      <c r="C92" s="244"/>
      <c r="D92" s="234" t="s">
        <v>135</v>
      </c>
      <c r="E92" s="245" t="s">
        <v>21</v>
      </c>
      <c r="F92" s="246" t="s">
        <v>316</v>
      </c>
      <c r="G92" s="244"/>
      <c r="H92" s="247">
        <v>8676.2000000000007</v>
      </c>
      <c r="I92" s="248"/>
      <c r="J92" s="244"/>
      <c r="K92" s="244"/>
      <c r="L92" s="249"/>
      <c r="M92" s="250"/>
      <c r="N92" s="251"/>
      <c r="O92" s="251"/>
      <c r="P92" s="251"/>
      <c r="Q92" s="251"/>
      <c r="R92" s="251"/>
      <c r="S92" s="251"/>
      <c r="T92" s="252"/>
      <c r="AT92" s="253" t="s">
        <v>135</v>
      </c>
      <c r="AU92" s="253" t="s">
        <v>79</v>
      </c>
      <c r="AV92" s="12" t="s">
        <v>79</v>
      </c>
      <c r="AW92" s="12" t="s">
        <v>33</v>
      </c>
      <c r="AX92" s="12" t="s">
        <v>77</v>
      </c>
      <c r="AY92" s="253" t="s">
        <v>122</v>
      </c>
    </row>
    <row r="93" s="1" customFormat="1" ht="16.5" customHeight="1">
      <c r="B93" s="45"/>
      <c r="C93" s="220" t="s">
        <v>121</v>
      </c>
      <c r="D93" s="220" t="s">
        <v>125</v>
      </c>
      <c r="E93" s="221" t="s">
        <v>317</v>
      </c>
      <c r="F93" s="222" t="s">
        <v>318</v>
      </c>
      <c r="G93" s="223" t="s">
        <v>276</v>
      </c>
      <c r="H93" s="224">
        <v>92.299999999999997</v>
      </c>
      <c r="I93" s="225"/>
      <c r="J93" s="226">
        <f>ROUND(I93*H93,2)</f>
        <v>0</v>
      </c>
      <c r="K93" s="222" t="s">
        <v>245</v>
      </c>
      <c r="L93" s="71"/>
      <c r="M93" s="227" t="s">
        <v>21</v>
      </c>
      <c r="N93" s="228" t="s">
        <v>40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129</v>
      </c>
      <c r="AT93" s="23" t="s">
        <v>125</v>
      </c>
      <c r="AU93" s="23" t="s">
        <v>79</v>
      </c>
      <c r="AY93" s="23" t="s">
        <v>122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77</v>
      </c>
      <c r="BK93" s="231">
        <f>ROUND(I93*H93,2)</f>
        <v>0</v>
      </c>
      <c r="BL93" s="23" t="s">
        <v>129</v>
      </c>
      <c r="BM93" s="23" t="s">
        <v>319</v>
      </c>
    </row>
    <row r="94" s="12" customFormat="1">
      <c r="B94" s="243"/>
      <c r="C94" s="244"/>
      <c r="D94" s="234" t="s">
        <v>135</v>
      </c>
      <c r="E94" s="245" t="s">
        <v>21</v>
      </c>
      <c r="F94" s="246" t="s">
        <v>304</v>
      </c>
      <c r="G94" s="244"/>
      <c r="H94" s="247">
        <v>92.299999999999997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135</v>
      </c>
      <c r="AU94" s="253" t="s">
        <v>79</v>
      </c>
      <c r="AV94" s="12" t="s">
        <v>79</v>
      </c>
      <c r="AW94" s="12" t="s">
        <v>33</v>
      </c>
      <c r="AX94" s="12" t="s">
        <v>77</v>
      </c>
      <c r="AY94" s="253" t="s">
        <v>122</v>
      </c>
    </row>
    <row r="95" s="1" customFormat="1" ht="16.5" customHeight="1">
      <c r="B95" s="45"/>
      <c r="C95" s="220" t="s">
        <v>155</v>
      </c>
      <c r="D95" s="220" t="s">
        <v>125</v>
      </c>
      <c r="E95" s="221" t="s">
        <v>215</v>
      </c>
      <c r="F95" s="222" t="s">
        <v>320</v>
      </c>
      <c r="G95" s="223" t="s">
        <v>300</v>
      </c>
      <c r="H95" s="224">
        <v>156.91</v>
      </c>
      <c r="I95" s="225"/>
      <c r="J95" s="226">
        <f>ROUND(I95*H95,2)</f>
        <v>0</v>
      </c>
      <c r="K95" s="222" t="s">
        <v>21</v>
      </c>
      <c r="L95" s="71"/>
      <c r="M95" s="227" t="s">
        <v>21</v>
      </c>
      <c r="N95" s="228" t="s">
        <v>40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129</v>
      </c>
      <c r="AT95" s="23" t="s">
        <v>125</v>
      </c>
      <c r="AU95" s="23" t="s">
        <v>79</v>
      </c>
      <c r="AY95" s="23" t="s">
        <v>122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77</v>
      </c>
      <c r="BK95" s="231">
        <f>ROUND(I95*H95,2)</f>
        <v>0</v>
      </c>
      <c r="BL95" s="23" t="s">
        <v>129</v>
      </c>
      <c r="BM95" s="23" t="s">
        <v>321</v>
      </c>
    </row>
    <row r="96" s="12" customFormat="1">
      <c r="B96" s="243"/>
      <c r="C96" s="244"/>
      <c r="D96" s="234" t="s">
        <v>135</v>
      </c>
      <c r="E96" s="245" t="s">
        <v>21</v>
      </c>
      <c r="F96" s="246" t="s">
        <v>322</v>
      </c>
      <c r="G96" s="244"/>
      <c r="H96" s="247">
        <v>156.91</v>
      </c>
      <c r="I96" s="248"/>
      <c r="J96" s="244"/>
      <c r="K96" s="244"/>
      <c r="L96" s="249"/>
      <c r="M96" s="283"/>
      <c r="N96" s="284"/>
      <c r="O96" s="284"/>
      <c r="P96" s="284"/>
      <c r="Q96" s="284"/>
      <c r="R96" s="284"/>
      <c r="S96" s="284"/>
      <c r="T96" s="285"/>
      <c r="AT96" s="253" t="s">
        <v>135</v>
      </c>
      <c r="AU96" s="253" t="s">
        <v>79</v>
      </c>
      <c r="AV96" s="12" t="s">
        <v>79</v>
      </c>
      <c r="AW96" s="12" t="s">
        <v>33</v>
      </c>
      <c r="AX96" s="12" t="s">
        <v>77</v>
      </c>
      <c r="AY96" s="253" t="s">
        <v>122</v>
      </c>
    </row>
    <row r="97" s="1" customFormat="1" ht="6.96" customHeight="1">
      <c r="B97" s="66"/>
      <c r="C97" s="67"/>
      <c r="D97" s="67"/>
      <c r="E97" s="67"/>
      <c r="F97" s="67"/>
      <c r="G97" s="67"/>
      <c r="H97" s="67"/>
      <c r="I97" s="165"/>
      <c r="J97" s="67"/>
      <c r="K97" s="67"/>
      <c r="L97" s="71"/>
    </row>
  </sheetData>
  <sheetProtection sheet="1" autoFilter="0" formatColumns="0" formatRows="0" objects="1" scenarios="1" spinCount="100000" saltValue="Uw+UOJyjDxIT33iiTWiiv7JJ+rbJ56FcX9RMfycio4Uhy42Hp+0z8/BVEA1gFGtV/UO8F7EfFuS2tnlW7aGnuw==" hashValue="2mNopb5HhsJjRbiFzsiqQWTnI/nnttjkxfHWMR2KLUxxCC6ctgbtG+/a/5sOWp6bfj/NXPZ9FB2QsWYRDkw7Xw==" algorithmName="SHA-512" password="CC35"/>
  <autoFilter ref="C77:K96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89</v>
      </c>
      <c r="G1" s="138" t="s">
        <v>90</v>
      </c>
      <c r="H1" s="138"/>
      <c r="I1" s="139"/>
      <c r="J1" s="138" t="s">
        <v>91</v>
      </c>
      <c r="K1" s="137" t="s">
        <v>92</v>
      </c>
      <c r="L1" s="138" t="s">
        <v>93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88</v>
      </c>
      <c r="AZ2" s="269" t="s">
        <v>323</v>
      </c>
      <c r="BA2" s="269" t="s">
        <v>21</v>
      </c>
      <c r="BB2" s="269" t="s">
        <v>21</v>
      </c>
      <c r="BC2" s="269" t="s">
        <v>324</v>
      </c>
      <c r="BD2" s="269" t="s">
        <v>79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79</v>
      </c>
      <c r="AZ3" s="269" t="s">
        <v>325</v>
      </c>
      <c r="BA3" s="269" t="s">
        <v>21</v>
      </c>
      <c r="BB3" s="269" t="s">
        <v>21</v>
      </c>
      <c r="BC3" s="269" t="s">
        <v>326</v>
      </c>
      <c r="BD3" s="269" t="s">
        <v>79</v>
      </c>
    </row>
    <row r="4" ht="36.96" customHeight="1">
      <c r="B4" s="27"/>
      <c r="C4" s="28"/>
      <c r="D4" s="29" t="s">
        <v>94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  <c r="AZ4" s="269" t="s">
        <v>327</v>
      </c>
      <c r="BA4" s="269" t="s">
        <v>328</v>
      </c>
      <c r="BB4" s="269" t="s">
        <v>21</v>
      </c>
      <c r="BC4" s="269" t="s">
        <v>329</v>
      </c>
      <c r="BD4" s="269" t="s">
        <v>79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  <c r="AZ5" s="269" t="s">
        <v>330</v>
      </c>
      <c r="BA5" s="269" t="s">
        <v>21</v>
      </c>
      <c r="BB5" s="269" t="s">
        <v>21</v>
      </c>
      <c r="BC5" s="269" t="s">
        <v>331</v>
      </c>
      <c r="BD5" s="269" t="s">
        <v>79</v>
      </c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  <c r="AZ6" s="269" t="s">
        <v>332</v>
      </c>
      <c r="BA6" s="269" t="s">
        <v>333</v>
      </c>
      <c r="BB6" s="269" t="s">
        <v>21</v>
      </c>
      <c r="BC6" s="269" t="s">
        <v>334</v>
      </c>
      <c r="BD6" s="269" t="s">
        <v>79</v>
      </c>
    </row>
    <row r="7" ht="16.5" customHeight="1">
      <c r="B7" s="27"/>
      <c r="C7" s="28"/>
      <c r="D7" s="28"/>
      <c r="E7" s="142" t="str">
        <f>'Rekapitulace stavby'!K6</f>
        <v>Pracký p., ř. km 1,933 - 2,536, Prace, oprava koryta</v>
      </c>
      <c r="F7" s="39"/>
      <c r="G7" s="39"/>
      <c r="H7" s="39"/>
      <c r="I7" s="141"/>
      <c r="J7" s="28"/>
      <c r="K7" s="30"/>
      <c r="AZ7" s="269" t="s">
        <v>335</v>
      </c>
      <c r="BA7" s="269" t="s">
        <v>21</v>
      </c>
      <c r="BB7" s="269" t="s">
        <v>21</v>
      </c>
      <c r="BC7" s="269" t="s">
        <v>336</v>
      </c>
      <c r="BD7" s="269" t="s">
        <v>79</v>
      </c>
    </row>
    <row r="8" s="1" customFormat="1">
      <c r="B8" s="45"/>
      <c r="C8" s="46"/>
      <c r="D8" s="39" t="s">
        <v>95</v>
      </c>
      <c r="E8" s="46"/>
      <c r="F8" s="46"/>
      <c r="G8" s="46"/>
      <c r="H8" s="46"/>
      <c r="I8" s="143"/>
      <c r="J8" s="46"/>
      <c r="K8" s="50"/>
      <c r="AZ8" s="269" t="s">
        <v>337</v>
      </c>
      <c r="BA8" s="269" t="s">
        <v>338</v>
      </c>
      <c r="BB8" s="269" t="s">
        <v>21</v>
      </c>
      <c r="BC8" s="269" t="s">
        <v>339</v>
      </c>
      <c r="BD8" s="269" t="s">
        <v>79</v>
      </c>
    </row>
    <row r="9" s="1" customFormat="1" ht="36.96" customHeight="1">
      <c r="B9" s="45"/>
      <c r="C9" s="46"/>
      <c r="D9" s="46"/>
      <c r="E9" s="144" t="s">
        <v>340</v>
      </c>
      <c r="F9" s="46"/>
      <c r="G9" s="46"/>
      <c r="H9" s="46"/>
      <c r="I9" s="143"/>
      <c r="J9" s="46"/>
      <c r="K9" s="50"/>
      <c r="AZ9" s="269" t="s">
        <v>341</v>
      </c>
      <c r="BA9" s="269" t="s">
        <v>21</v>
      </c>
      <c r="BB9" s="269" t="s">
        <v>21</v>
      </c>
      <c r="BC9" s="269" t="s">
        <v>342</v>
      </c>
      <c r="BD9" s="269" t="s">
        <v>79</v>
      </c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  <c r="AZ10" s="269" t="s">
        <v>343</v>
      </c>
      <c r="BA10" s="269" t="s">
        <v>21</v>
      </c>
      <c r="BB10" s="269" t="s">
        <v>21</v>
      </c>
      <c r="BC10" s="269" t="s">
        <v>344</v>
      </c>
      <c r="BD10" s="269" t="s">
        <v>79</v>
      </c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  <c r="AZ11" s="269" t="s">
        <v>345</v>
      </c>
      <c r="BA11" s="269" t="s">
        <v>21</v>
      </c>
      <c r="BB11" s="269" t="s">
        <v>21</v>
      </c>
      <c r="BC11" s="269" t="s">
        <v>346</v>
      </c>
      <c r="BD11" s="269" t="s">
        <v>79</v>
      </c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29. 11. 2017</v>
      </c>
      <c r="K12" s="50"/>
      <c r="AZ12" s="269" t="s">
        <v>347</v>
      </c>
      <c r="BA12" s="269" t="s">
        <v>21</v>
      </c>
      <c r="BB12" s="269" t="s">
        <v>21</v>
      </c>
      <c r="BC12" s="269" t="s">
        <v>348</v>
      </c>
      <c r="BD12" s="269" t="s">
        <v>79</v>
      </c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  <c r="AZ13" s="269" t="s">
        <v>349</v>
      </c>
      <c r="BA13" s="269" t="s">
        <v>21</v>
      </c>
      <c r="BB13" s="269" t="s">
        <v>21</v>
      </c>
      <c r="BC13" s="269" t="s">
        <v>214</v>
      </c>
      <c r="BD13" s="269" t="s">
        <v>79</v>
      </c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  <c r="AZ14" s="269" t="s">
        <v>350</v>
      </c>
      <c r="BA14" s="269" t="s">
        <v>21</v>
      </c>
      <c r="BB14" s="269" t="s">
        <v>21</v>
      </c>
      <c r="BC14" s="269" t="s">
        <v>214</v>
      </c>
      <c r="BD14" s="269" t="s">
        <v>79</v>
      </c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5" t="s">
        <v>29</v>
      </c>
      <c r="J15" s="34" t="str">
        <f>IF('Rekapitulace stavby'!AN11="","",'Rekapitulace stavby'!AN11)</f>
        <v/>
      </c>
      <c r="K15" s="50"/>
      <c r="AZ15" s="269" t="s">
        <v>351</v>
      </c>
      <c r="BA15" s="269" t="s">
        <v>351</v>
      </c>
      <c r="BB15" s="269" t="s">
        <v>21</v>
      </c>
      <c r="BC15" s="269" t="s">
        <v>352</v>
      </c>
      <c r="BD15" s="269" t="s">
        <v>79</v>
      </c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  <c r="AZ16" s="269" t="s">
        <v>353</v>
      </c>
      <c r="BA16" s="269" t="s">
        <v>353</v>
      </c>
      <c r="BB16" s="269" t="s">
        <v>21</v>
      </c>
      <c r="BC16" s="269" t="s">
        <v>354</v>
      </c>
      <c r="BD16" s="269" t="s">
        <v>79</v>
      </c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  <c r="AZ17" s="269" t="s">
        <v>355</v>
      </c>
      <c r="BA17" s="269" t="s">
        <v>356</v>
      </c>
      <c r="BB17" s="269" t="s">
        <v>21</v>
      </c>
      <c r="BC17" s="269" t="s">
        <v>357</v>
      </c>
      <c r="BD17" s="269" t="s">
        <v>79</v>
      </c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29</v>
      </c>
      <c r="J18" s="34" t="str">
        <f>IF('Rekapitulace stavby'!AN14="Vyplň údaj","",IF('Rekapitulace stavby'!AN14="","",'Rekapitulace stavby'!AN14))</f>
        <v/>
      </c>
      <c r="K18" s="50"/>
      <c r="AZ18" s="269" t="s">
        <v>358</v>
      </c>
      <c r="BA18" s="269" t="s">
        <v>359</v>
      </c>
      <c r="BB18" s="269" t="s">
        <v>21</v>
      </c>
      <c r="BC18" s="269" t="s">
        <v>360</v>
      </c>
      <c r="BD18" s="269" t="s">
        <v>79</v>
      </c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  <c r="AZ19" s="269" t="s">
        <v>361</v>
      </c>
      <c r="BA19" s="269" t="s">
        <v>21</v>
      </c>
      <c r="BB19" s="269" t="s">
        <v>21</v>
      </c>
      <c r="BC19" s="269" t="s">
        <v>362</v>
      </c>
      <c r="BD19" s="269" t="s">
        <v>79</v>
      </c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5" t="s">
        <v>28</v>
      </c>
      <c r="J20" s="34" t="str">
        <f>IF('Rekapitulace stavby'!AN16="","",'Rekapitulace stavby'!AN16)</f>
        <v/>
      </c>
      <c r="K20" s="50"/>
    </row>
    <row r="21" s="1" customFormat="1" ht="18" customHeight="1">
      <c r="B21" s="45"/>
      <c r="C21" s="46"/>
      <c r="D21" s="46"/>
      <c r="E21" s="34" t="str">
        <f>IF('Rekapitulace stavby'!E17="","",'Rekapitulace stavby'!E17)</f>
        <v xml:space="preserve"> </v>
      </c>
      <c r="F21" s="46"/>
      <c r="G21" s="46"/>
      <c r="H21" s="46"/>
      <c r="I21" s="145" t="s">
        <v>29</v>
      </c>
      <c r="J21" s="34" t="str">
        <f>IF('Rekapitulace stavby'!AN17="","",'Rekapitulace stavby'!AN17)</f>
        <v/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34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35</v>
      </c>
      <c r="E27" s="46"/>
      <c r="F27" s="46"/>
      <c r="G27" s="46"/>
      <c r="H27" s="46"/>
      <c r="I27" s="143"/>
      <c r="J27" s="154">
        <f>ROUND(J86,2)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37</v>
      </c>
      <c r="G29" s="46"/>
      <c r="H29" s="46"/>
      <c r="I29" s="155" t="s">
        <v>36</v>
      </c>
      <c r="J29" s="51" t="s">
        <v>38</v>
      </c>
      <c r="K29" s="50"/>
    </row>
    <row r="30" s="1" customFormat="1" ht="14.4" customHeight="1">
      <c r="B30" s="45"/>
      <c r="C30" s="46"/>
      <c r="D30" s="54" t="s">
        <v>39</v>
      </c>
      <c r="E30" s="54" t="s">
        <v>40</v>
      </c>
      <c r="F30" s="156">
        <f>ROUND(SUM(BE86:BE311), 2)</f>
        <v>0</v>
      </c>
      <c r="G30" s="46"/>
      <c r="H30" s="46"/>
      <c r="I30" s="157">
        <v>0.20999999999999999</v>
      </c>
      <c r="J30" s="156">
        <f>ROUND(ROUND((SUM(BE86:BE311)), 2)*I30, 2)</f>
        <v>0</v>
      </c>
      <c r="K30" s="50"/>
    </row>
    <row r="31" s="1" customFormat="1" ht="14.4" customHeight="1">
      <c r="B31" s="45"/>
      <c r="C31" s="46"/>
      <c r="D31" s="46"/>
      <c r="E31" s="54" t="s">
        <v>41</v>
      </c>
      <c r="F31" s="156">
        <f>ROUND(SUM(BF86:BF311), 2)</f>
        <v>0</v>
      </c>
      <c r="G31" s="46"/>
      <c r="H31" s="46"/>
      <c r="I31" s="157">
        <v>0.14999999999999999</v>
      </c>
      <c r="J31" s="156">
        <f>ROUND(ROUND((SUM(BF86:BF311)),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42</v>
      </c>
      <c r="F32" s="156">
        <f>ROUND(SUM(BG86:BG311),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43</v>
      </c>
      <c r="F33" s="156">
        <f>ROUND(SUM(BH86:BH311),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44</v>
      </c>
      <c r="F34" s="156">
        <f>ROUND(SUM(BI86:BI311),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45</v>
      </c>
      <c r="E36" s="97"/>
      <c r="F36" s="97"/>
      <c r="G36" s="160" t="s">
        <v>46</v>
      </c>
      <c r="H36" s="161" t="s">
        <v>47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97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Pracký p., ř. km 1,933 - 2,536, Prace, oprava koryta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95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03 - Oprava koryta toku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29. 11. 2017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5" t="s">
        <v>32</v>
      </c>
      <c r="J51" s="43" t="str">
        <f>E21</f>
        <v xml:space="preserve"> 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98</v>
      </c>
      <c r="D54" s="158"/>
      <c r="E54" s="158"/>
      <c r="F54" s="158"/>
      <c r="G54" s="158"/>
      <c r="H54" s="158"/>
      <c r="I54" s="172"/>
      <c r="J54" s="173" t="s">
        <v>99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100</v>
      </c>
      <c r="D56" s="46"/>
      <c r="E56" s="46"/>
      <c r="F56" s="46"/>
      <c r="G56" s="46"/>
      <c r="H56" s="46"/>
      <c r="I56" s="143"/>
      <c r="J56" s="154">
        <f>J86</f>
        <v>0</v>
      </c>
      <c r="K56" s="50"/>
      <c r="AU56" s="23" t="s">
        <v>101</v>
      </c>
    </row>
    <row r="57" s="7" customFormat="1" ht="24.96" customHeight="1">
      <c r="B57" s="176"/>
      <c r="C57" s="177"/>
      <c r="D57" s="178" t="s">
        <v>233</v>
      </c>
      <c r="E57" s="179"/>
      <c r="F57" s="179"/>
      <c r="G57" s="179"/>
      <c r="H57" s="179"/>
      <c r="I57" s="180"/>
      <c r="J57" s="181">
        <f>J87</f>
        <v>0</v>
      </c>
      <c r="K57" s="182"/>
    </row>
    <row r="58" s="8" customFormat="1" ht="19.92" customHeight="1">
      <c r="B58" s="183"/>
      <c r="C58" s="184"/>
      <c r="D58" s="185" t="s">
        <v>234</v>
      </c>
      <c r="E58" s="186"/>
      <c r="F58" s="186"/>
      <c r="G58" s="186"/>
      <c r="H58" s="186"/>
      <c r="I58" s="187"/>
      <c r="J58" s="188">
        <f>J88</f>
        <v>0</v>
      </c>
      <c r="K58" s="189"/>
    </row>
    <row r="59" s="8" customFormat="1" ht="19.92" customHeight="1">
      <c r="B59" s="183"/>
      <c r="C59" s="184"/>
      <c r="D59" s="185" t="s">
        <v>363</v>
      </c>
      <c r="E59" s="186"/>
      <c r="F59" s="186"/>
      <c r="G59" s="186"/>
      <c r="H59" s="186"/>
      <c r="I59" s="187"/>
      <c r="J59" s="188">
        <f>J156</f>
        <v>0</v>
      </c>
      <c r="K59" s="189"/>
    </row>
    <row r="60" s="8" customFormat="1" ht="19.92" customHeight="1">
      <c r="B60" s="183"/>
      <c r="C60" s="184"/>
      <c r="D60" s="185" t="s">
        <v>364</v>
      </c>
      <c r="E60" s="186"/>
      <c r="F60" s="186"/>
      <c r="G60" s="186"/>
      <c r="H60" s="186"/>
      <c r="I60" s="187"/>
      <c r="J60" s="188">
        <f>J189</f>
        <v>0</v>
      </c>
      <c r="K60" s="189"/>
    </row>
    <row r="61" s="8" customFormat="1" ht="19.92" customHeight="1">
      <c r="B61" s="183"/>
      <c r="C61" s="184"/>
      <c r="D61" s="185" t="s">
        <v>365</v>
      </c>
      <c r="E61" s="186"/>
      <c r="F61" s="186"/>
      <c r="G61" s="186"/>
      <c r="H61" s="186"/>
      <c r="I61" s="187"/>
      <c r="J61" s="188">
        <f>J224</f>
        <v>0</v>
      </c>
      <c r="K61" s="189"/>
    </row>
    <row r="62" s="8" customFormat="1" ht="19.92" customHeight="1">
      <c r="B62" s="183"/>
      <c r="C62" s="184"/>
      <c r="D62" s="185" t="s">
        <v>366</v>
      </c>
      <c r="E62" s="186"/>
      <c r="F62" s="186"/>
      <c r="G62" s="186"/>
      <c r="H62" s="186"/>
      <c r="I62" s="187"/>
      <c r="J62" s="188">
        <f>J241</f>
        <v>0</v>
      </c>
      <c r="K62" s="189"/>
    </row>
    <row r="63" s="8" customFormat="1" ht="19.92" customHeight="1">
      <c r="B63" s="183"/>
      <c r="C63" s="184"/>
      <c r="D63" s="185" t="s">
        <v>367</v>
      </c>
      <c r="E63" s="186"/>
      <c r="F63" s="186"/>
      <c r="G63" s="186"/>
      <c r="H63" s="186"/>
      <c r="I63" s="187"/>
      <c r="J63" s="188">
        <f>J260</f>
        <v>0</v>
      </c>
      <c r="K63" s="189"/>
    </row>
    <row r="64" s="8" customFormat="1" ht="19.92" customHeight="1">
      <c r="B64" s="183"/>
      <c r="C64" s="184"/>
      <c r="D64" s="185" t="s">
        <v>368</v>
      </c>
      <c r="E64" s="186"/>
      <c r="F64" s="186"/>
      <c r="G64" s="186"/>
      <c r="H64" s="186"/>
      <c r="I64" s="187"/>
      <c r="J64" s="188">
        <f>J273</f>
        <v>0</v>
      </c>
      <c r="K64" s="189"/>
    </row>
    <row r="65" s="8" customFormat="1" ht="19.92" customHeight="1">
      <c r="B65" s="183"/>
      <c r="C65" s="184"/>
      <c r="D65" s="185" t="s">
        <v>235</v>
      </c>
      <c r="E65" s="186"/>
      <c r="F65" s="186"/>
      <c r="G65" s="186"/>
      <c r="H65" s="186"/>
      <c r="I65" s="187"/>
      <c r="J65" s="188">
        <f>J285</f>
        <v>0</v>
      </c>
      <c r="K65" s="189"/>
    </row>
    <row r="66" s="8" customFormat="1" ht="19.92" customHeight="1">
      <c r="B66" s="183"/>
      <c r="C66" s="184"/>
      <c r="D66" s="185" t="s">
        <v>369</v>
      </c>
      <c r="E66" s="186"/>
      <c r="F66" s="186"/>
      <c r="G66" s="186"/>
      <c r="H66" s="186"/>
      <c r="I66" s="187"/>
      <c r="J66" s="188">
        <f>J310</f>
        <v>0</v>
      </c>
      <c r="K66" s="189"/>
    </row>
    <row r="67" s="1" customFormat="1" ht="21.84" customHeight="1">
      <c r="B67" s="45"/>
      <c r="C67" s="46"/>
      <c r="D67" s="46"/>
      <c r="E67" s="46"/>
      <c r="F67" s="46"/>
      <c r="G67" s="46"/>
      <c r="H67" s="46"/>
      <c r="I67" s="143"/>
      <c r="J67" s="46"/>
      <c r="K67" s="50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65"/>
      <c r="J68" s="67"/>
      <c r="K68" s="68"/>
    </row>
    <row r="72" s="1" customFormat="1" ht="6.96" customHeight="1">
      <c r="B72" s="69"/>
      <c r="C72" s="70"/>
      <c r="D72" s="70"/>
      <c r="E72" s="70"/>
      <c r="F72" s="70"/>
      <c r="G72" s="70"/>
      <c r="H72" s="70"/>
      <c r="I72" s="168"/>
      <c r="J72" s="70"/>
      <c r="K72" s="70"/>
      <c r="L72" s="71"/>
    </row>
    <row r="73" s="1" customFormat="1" ht="36.96" customHeight="1">
      <c r="B73" s="45"/>
      <c r="C73" s="72" t="s">
        <v>106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4.4" customHeight="1">
      <c r="B75" s="45"/>
      <c r="C75" s="75" t="s">
        <v>18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6.5" customHeight="1">
      <c r="B76" s="45"/>
      <c r="C76" s="73"/>
      <c r="D76" s="73"/>
      <c r="E76" s="191" t="str">
        <f>E7</f>
        <v>Pracký p., ř. km 1,933 - 2,536, Prace, oprava koryta</v>
      </c>
      <c r="F76" s="75"/>
      <c r="G76" s="75"/>
      <c r="H76" s="75"/>
      <c r="I76" s="190"/>
      <c r="J76" s="73"/>
      <c r="K76" s="73"/>
      <c r="L76" s="71"/>
    </row>
    <row r="77" s="1" customFormat="1" ht="14.4" customHeight="1">
      <c r="B77" s="45"/>
      <c r="C77" s="75" t="s">
        <v>95</v>
      </c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7.25" customHeight="1">
      <c r="B78" s="45"/>
      <c r="C78" s="73"/>
      <c r="D78" s="73"/>
      <c r="E78" s="81" t="str">
        <f>E9</f>
        <v>SO 03 - Oprava koryta toku</v>
      </c>
      <c r="F78" s="73"/>
      <c r="G78" s="73"/>
      <c r="H78" s="73"/>
      <c r="I78" s="190"/>
      <c r="J78" s="73"/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 ht="18" customHeight="1">
      <c r="B80" s="45"/>
      <c r="C80" s="75" t="s">
        <v>23</v>
      </c>
      <c r="D80" s="73"/>
      <c r="E80" s="73"/>
      <c r="F80" s="192" t="str">
        <f>F12</f>
        <v xml:space="preserve"> </v>
      </c>
      <c r="G80" s="73"/>
      <c r="H80" s="73"/>
      <c r="I80" s="193" t="s">
        <v>25</v>
      </c>
      <c r="J80" s="84" t="str">
        <f>IF(J12="","",J12)</f>
        <v>29. 11. 2017</v>
      </c>
      <c r="K80" s="73"/>
      <c r="L80" s="71"/>
    </row>
    <row r="81" s="1" customFormat="1" ht="6.96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1" customFormat="1">
      <c r="B82" s="45"/>
      <c r="C82" s="75" t="s">
        <v>27</v>
      </c>
      <c r="D82" s="73"/>
      <c r="E82" s="73"/>
      <c r="F82" s="192" t="str">
        <f>E15</f>
        <v xml:space="preserve"> </v>
      </c>
      <c r="G82" s="73"/>
      <c r="H82" s="73"/>
      <c r="I82" s="193" t="s">
        <v>32</v>
      </c>
      <c r="J82" s="192" t="str">
        <f>E21</f>
        <v xml:space="preserve"> </v>
      </c>
      <c r="K82" s="73"/>
      <c r="L82" s="71"/>
    </row>
    <row r="83" s="1" customFormat="1" ht="14.4" customHeight="1">
      <c r="B83" s="45"/>
      <c r="C83" s="75" t="s">
        <v>30</v>
      </c>
      <c r="D83" s="73"/>
      <c r="E83" s="73"/>
      <c r="F83" s="192" t="str">
        <f>IF(E18="","",E18)</f>
        <v/>
      </c>
      <c r="G83" s="73"/>
      <c r="H83" s="73"/>
      <c r="I83" s="190"/>
      <c r="J83" s="73"/>
      <c r="K83" s="73"/>
      <c r="L83" s="71"/>
    </row>
    <row r="84" s="1" customFormat="1" ht="10.32" customHeight="1">
      <c r="B84" s="45"/>
      <c r="C84" s="73"/>
      <c r="D84" s="73"/>
      <c r="E84" s="73"/>
      <c r="F84" s="73"/>
      <c r="G84" s="73"/>
      <c r="H84" s="73"/>
      <c r="I84" s="190"/>
      <c r="J84" s="73"/>
      <c r="K84" s="73"/>
      <c r="L84" s="71"/>
    </row>
    <row r="85" s="9" customFormat="1" ht="29.28" customHeight="1">
      <c r="B85" s="194"/>
      <c r="C85" s="195" t="s">
        <v>107</v>
      </c>
      <c r="D85" s="196" t="s">
        <v>54</v>
      </c>
      <c r="E85" s="196" t="s">
        <v>50</v>
      </c>
      <c r="F85" s="196" t="s">
        <v>108</v>
      </c>
      <c r="G85" s="196" t="s">
        <v>109</v>
      </c>
      <c r="H85" s="196" t="s">
        <v>110</v>
      </c>
      <c r="I85" s="197" t="s">
        <v>111</v>
      </c>
      <c r="J85" s="196" t="s">
        <v>99</v>
      </c>
      <c r="K85" s="198" t="s">
        <v>112</v>
      </c>
      <c r="L85" s="199"/>
      <c r="M85" s="101" t="s">
        <v>113</v>
      </c>
      <c r="N85" s="102" t="s">
        <v>39</v>
      </c>
      <c r="O85" s="102" t="s">
        <v>114</v>
      </c>
      <c r="P85" s="102" t="s">
        <v>115</v>
      </c>
      <c r="Q85" s="102" t="s">
        <v>116</v>
      </c>
      <c r="R85" s="102" t="s">
        <v>117</v>
      </c>
      <c r="S85" s="102" t="s">
        <v>118</v>
      </c>
      <c r="T85" s="103" t="s">
        <v>119</v>
      </c>
    </row>
    <row r="86" s="1" customFormat="1" ht="29.28" customHeight="1">
      <c r="B86" s="45"/>
      <c r="C86" s="107" t="s">
        <v>100</v>
      </c>
      <c r="D86" s="73"/>
      <c r="E86" s="73"/>
      <c r="F86" s="73"/>
      <c r="G86" s="73"/>
      <c r="H86" s="73"/>
      <c r="I86" s="190"/>
      <c r="J86" s="200">
        <f>BK86</f>
        <v>0</v>
      </c>
      <c r="K86" s="73"/>
      <c r="L86" s="71"/>
      <c r="M86" s="104"/>
      <c r="N86" s="105"/>
      <c r="O86" s="105"/>
      <c r="P86" s="201">
        <f>P87</f>
        <v>0</v>
      </c>
      <c r="Q86" s="105"/>
      <c r="R86" s="201">
        <f>R87</f>
        <v>2245.1520433400001</v>
      </c>
      <c r="S86" s="105"/>
      <c r="T86" s="202">
        <f>T87</f>
        <v>145.52800000000002</v>
      </c>
      <c r="AT86" s="23" t="s">
        <v>68</v>
      </c>
      <c r="AU86" s="23" t="s">
        <v>101</v>
      </c>
      <c r="BK86" s="203">
        <f>BK87</f>
        <v>0</v>
      </c>
    </row>
    <row r="87" s="10" customFormat="1" ht="37.44" customHeight="1">
      <c r="B87" s="204"/>
      <c r="C87" s="205"/>
      <c r="D87" s="206" t="s">
        <v>68</v>
      </c>
      <c r="E87" s="207" t="s">
        <v>236</v>
      </c>
      <c r="F87" s="207" t="s">
        <v>237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P88+P156+P189+P224+P241+P260+P273+P285+P310</f>
        <v>0</v>
      </c>
      <c r="Q87" s="212"/>
      <c r="R87" s="213">
        <f>R88+R156+R189+R224+R241+R260+R273+R285+R310</f>
        <v>2245.1520433400001</v>
      </c>
      <c r="S87" s="212"/>
      <c r="T87" s="214">
        <f>T88+T156+T189+T224+T241+T260+T273+T285+T310</f>
        <v>145.52800000000002</v>
      </c>
      <c r="AR87" s="215" t="s">
        <v>77</v>
      </c>
      <c r="AT87" s="216" t="s">
        <v>68</v>
      </c>
      <c r="AU87" s="216" t="s">
        <v>69</v>
      </c>
      <c r="AY87" s="215" t="s">
        <v>122</v>
      </c>
      <c r="BK87" s="217">
        <f>BK88+BK156+BK189+BK224+BK241+BK260+BK273+BK285+BK310</f>
        <v>0</v>
      </c>
    </row>
    <row r="88" s="10" customFormat="1" ht="19.92" customHeight="1">
      <c r="B88" s="204"/>
      <c r="C88" s="205"/>
      <c r="D88" s="206" t="s">
        <v>68</v>
      </c>
      <c r="E88" s="218" t="s">
        <v>77</v>
      </c>
      <c r="F88" s="218" t="s">
        <v>241</v>
      </c>
      <c r="G88" s="205"/>
      <c r="H88" s="205"/>
      <c r="I88" s="208"/>
      <c r="J88" s="219">
        <f>BK88</f>
        <v>0</v>
      </c>
      <c r="K88" s="205"/>
      <c r="L88" s="210"/>
      <c r="M88" s="211"/>
      <c r="N88" s="212"/>
      <c r="O88" s="212"/>
      <c r="P88" s="213">
        <f>SUM(P89:P155)</f>
        <v>0</v>
      </c>
      <c r="Q88" s="212"/>
      <c r="R88" s="213">
        <f>SUM(R89:R155)</f>
        <v>0.35864399999999996</v>
      </c>
      <c r="S88" s="212"/>
      <c r="T88" s="214">
        <f>SUM(T89:T155)</f>
        <v>88.368000000000009</v>
      </c>
      <c r="AR88" s="215" t="s">
        <v>77</v>
      </c>
      <c r="AT88" s="216" t="s">
        <v>68</v>
      </c>
      <c r="AU88" s="216" t="s">
        <v>77</v>
      </c>
      <c r="AY88" s="215" t="s">
        <v>122</v>
      </c>
      <c r="BK88" s="217">
        <f>SUM(BK89:BK155)</f>
        <v>0</v>
      </c>
    </row>
    <row r="89" s="1" customFormat="1" ht="25.5" customHeight="1">
      <c r="B89" s="45"/>
      <c r="C89" s="220" t="s">
        <v>77</v>
      </c>
      <c r="D89" s="220" t="s">
        <v>125</v>
      </c>
      <c r="E89" s="221" t="s">
        <v>370</v>
      </c>
      <c r="F89" s="222" t="s">
        <v>371</v>
      </c>
      <c r="G89" s="223" t="s">
        <v>244</v>
      </c>
      <c r="H89" s="224">
        <v>210</v>
      </c>
      <c r="I89" s="225"/>
      <c r="J89" s="226">
        <f>ROUND(I89*H89,2)</f>
        <v>0</v>
      </c>
      <c r="K89" s="222" t="s">
        <v>21</v>
      </c>
      <c r="L89" s="71"/>
      <c r="M89" s="227" t="s">
        <v>21</v>
      </c>
      <c r="N89" s="228" t="s">
        <v>40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0.35499999999999998</v>
      </c>
      <c r="T89" s="230">
        <f>S89*H89</f>
        <v>74.549999999999997</v>
      </c>
      <c r="AR89" s="23" t="s">
        <v>129</v>
      </c>
      <c r="AT89" s="23" t="s">
        <v>125</v>
      </c>
      <c r="AU89" s="23" t="s">
        <v>79</v>
      </c>
      <c r="AY89" s="23" t="s">
        <v>122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77</v>
      </c>
      <c r="BK89" s="231">
        <f>ROUND(I89*H89,2)</f>
        <v>0</v>
      </c>
      <c r="BL89" s="23" t="s">
        <v>129</v>
      </c>
      <c r="BM89" s="23" t="s">
        <v>372</v>
      </c>
    </row>
    <row r="90" s="11" customFormat="1">
      <c r="B90" s="232"/>
      <c r="C90" s="233"/>
      <c r="D90" s="234" t="s">
        <v>135</v>
      </c>
      <c r="E90" s="235" t="s">
        <v>21</v>
      </c>
      <c r="F90" s="236" t="s">
        <v>373</v>
      </c>
      <c r="G90" s="233"/>
      <c r="H90" s="235" t="s">
        <v>21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135</v>
      </c>
      <c r="AU90" s="242" t="s">
        <v>79</v>
      </c>
      <c r="AV90" s="11" t="s">
        <v>77</v>
      </c>
      <c r="AW90" s="11" t="s">
        <v>33</v>
      </c>
      <c r="AX90" s="11" t="s">
        <v>69</v>
      </c>
      <c r="AY90" s="242" t="s">
        <v>122</v>
      </c>
    </row>
    <row r="91" s="12" customFormat="1">
      <c r="B91" s="243"/>
      <c r="C91" s="244"/>
      <c r="D91" s="234" t="s">
        <v>135</v>
      </c>
      <c r="E91" s="245" t="s">
        <v>21</v>
      </c>
      <c r="F91" s="246" t="s">
        <v>358</v>
      </c>
      <c r="G91" s="244"/>
      <c r="H91" s="247">
        <v>210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AT91" s="253" t="s">
        <v>135</v>
      </c>
      <c r="AU91" s="253" t="s">
        <v>79</v>
      </c>
      <c r="AV91" s="12" t="s">
        <v>79</v>
      </c>
      <c r="AW91" s="12" t="s">
        <v>33</v>
      </c>
      <c r="AX91" s="12" t="s">
        <v>77</v>
      </c>
      <c r="AY91" s="253" t="s">
        <v>122</v>
      </c>
    </row>
    <row r="92" s="1" customFormat="1" ht="38.25" customHeight="1">
      <c r="B92" s="45"/>
      <c r="C92" s="220" t="s">
        <v>79</v>
      </c>
      <c r="D92" s="220" t="s">
        <v>125</v>
      </c>
      <c r="E92" s="221" t="s">
        <v>374</v>
      </c>
      <c r="F92" s="222" t="s">
        <v>375</v>
      </c>
      <c r="G92" s="223" t="s">
        <v>276</v>
      </c>
      <c r="H92" s="224">
        <v>10.5</v>
      </c>
      <c r="I92" s="225"/>
      <c r="J92" s="226">
        <f>ROUND(I92*H92,2)</f>
        <v>0</v>
      </c>
      <c r="K92" s="222" t="s">
        <v>245</v>
      </c>
      <c r="L92" s="71"/>
      <c r="M92" s="227" t="s">
        <v>21</v>
      </c>
      <c r="N92" s="228" t="s">
        <v>40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1.3</v>
      </c>
      <c r="T92" s="230">
        <f>S92*H92</f>
        <v>13.65</v>
      </c>
      <c r="AR92" s="23" t="s">
        <v>129</v>
      </c>
      <c r="AT92" s="23" t="s">
        <v>125</v>
      </c>
      <c r="AU92" s="23" t="s">
        <v>79</v>
      </c>
      <c r="AY92" s="23" t="s">
        <v>122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77</v>
      </c>
      <c r="BK92" s="231">
        <f>ROUND(I92*H92,2)</f>
        <v>0</v>
      </c>
      <c r="BL92" s="23" t="s">
        <v>129</v>
      </c>
      <c r="BM92" s="23" t="s">
        <v>376</v>
      </c>
    </row>
    <row r="93" s="12" customFormat="1">
      <c r="B93" s="243"/>
      <c r="C93" s="244"/>
      <c r="D93" s="234" t="s">
        <v>135</v>
      </c>
      <c r="E93" s="245" t="s">
        <v>21</v>
      </c>
      <c r="F93" s="246" t="s">
        <v>377</v>
      </c>
      <c r="G93" s="244"/>
      <c r="H93" s="247">
        <v>10.5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135</v>
      </c>
      <c r="AU93" s="253" t="s">
        <v>79</v>
      </c>
      <c r="AV93" s="12" t="s">
        <v>79</v>
      </c>
      <c r="AW93" s="12" t="s">
        <v>33</v>
      </c>
      <c r="AX93" s="12" t="s">
        <v>77</v>
      </c>
      <c r="AY93" s="253" t="s">
        <v>122</v>
      </c>
    </row>
    <row r="94" s="1" customFormat="1" ht="25.5" customHeight="1">
      <c r="B94" s="45"/>
      <c r="C94" s="220" t="s">
        <v>137</v>
      </c>
      <c r="D94" s="220" t="s">
        <v>125</v>
      </c>
      <c r="E94" s="221" t="s">
        <v>378</v>
      </c>
      <c r="F94" s="222" t="s">
        <v>379</v>
      </c>
      <c r="G94" s="223" t="s">
        <v>244</v>
      </c>
      <c r="H94" s="224">
        <v>210</v>
      </c>
      <c r="I94" s="225"/>
      <c r="J94" s="226">
        <f>ROUND(I94*H94,2)</f>
        <v>0</v>
      </c>
      <c r="K94" s="222" t="s">
        <v>245</v>
      </c>
      <c r="L94" s="71"/>
      <c r="M94" s="227" t="s">
        <v>21</v>
      </c>
      <c r="N94" s="228" t="s">
        <v>40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0.00080000000000000004</v>
      </c>
      <c r="T94" s="230">
        <f>S94*H94</f>
        <v>0.16800000000000001</v>
      </c>
      <c r="AR94" s="23" t="s">
        <v>129</v>
      </c>
      <c r="AT94" s="23" t="s">
        <v>125</v>
      </c>
      <c r="AU94" s="23" t="s">
        <v>79</v>
      </c>
      <c r="AY94" s="23" t="s">
        <v>122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77</v>
      </c>
      <c r="BK94" s="231">
        <f>ROUND(I94*H94,2)</f>
        <v>0</v>
      </c>
      <c r="BL94" s="23" t="s">
        <v>129</v>
      </c>
      <c r="BM94" s="23" t="s">
        <v>380</v>
      </c>
    </row>
    <row r="95" s="12" customFormat="1">
      <c r="B95" s="243"/>
      <c r="C95" s="244"/>
      <c r="D95" s="234" t="s">
        <v>135</v>
      </c>
      <c r="E95" s="245" t="s">
        <v>21</v>
      </c>
      <c r="F95" s="246" t="s">
        <v>358</v>
      </c>
      <c r="G95" s="244"/>
      <c r="H95" s="247">
        <v>210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135</v>
      </c>
      <c r="AU95" s="253" t="s">
        <v>79</v>
      </c>
      <c r="AV95" s="12" t="s">
        <v>79</v>
      </c>
      <c r="AW95" s="12" t="s">
        <v>33</v>
      </c>
      <c r="AX95" s="12" t="s">
        <v>77</v>
      </c>
      <c r="AY95" s="253" t="s">
        <v>122</v>
      </c>
    </row>
    <row r="96" s="1" customFormat="1" ht="51" customHeight="1">
      <c r="B96" s="45"/>
      <c r="C96" s="220" t="s">
        <v>129</v>
      </c>
      <c r="D96" s="220" t="s">
        <v>125</v>
      </c>
      <c r="E96" s="221" t="s">
        <v>381</v>
      </c>
      <c r="F96" s="222" t="s">
        <v>382</v>
      </c>
      <c r="G96" s="223" t="s">
        <v>276</v>
      </c>
      <c r="H96" s="224">
        <v>29.600000000000001</v>
      </c>
      <c r="I96" s="225"/>
      <c r="J96" s="226">
        <f>ROUND(I96*H96,2)</f>
        <v>0</v>
      </c>
      <c r="K96" s="222" t="s">
        <v>245</v>
      </c>
      <c r="L96" s="71"/>
      <c r="M96" s="227" t="s">
        <v>21</v>
      </c>
      <c r="N96" s="228" t="s">
        <v>40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129</v>
      </c>
      <c r="AT96" s="23" t="s">
        <v>125</v>
      </c>
      <c r="AU96" s="23" t="s">
        <v>79</v>
      </c>
      <c r="AY96" s="23" t="s">
        <v>122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77</v>
      </c>
      <c r="BK96" s="231">
        <f>ROUND(I96*H96,2)</f>
        <v>0</v>
      </c>
      <c r="BL96" s="23" t="s">
        <v>129</v>
      </c>
      <c r="BM96" s="23" t="s">
        <v>383</v>
      </c>
    </row>
    <row r="97" s="11" customFormat="1">
      <c r="B97" s="232"/>
      <c r="C97" s="233"/>
      <c r="D97" s="234" t="s">
        <v>135</v>
      </c>
      <c r="E97" s="235" t="s">
        <v>21</v>
      </c>
      <c r="F97" s="236" t="s">
        <v>384</v>
      </c>
      <c r="G97" s="233"/>
      <c r="H97" s="235" t="s">
        <v>21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135</v>
      </c>
      <c r="AU97" s="242" t="s">
        <v>79</v>
      </c>
      <c r="AV97" s="11" t="s">
        <v>77</v>
      </c>
      <c r="AW97" s="11" t="s">
        <v>33</v>
      </c>
      <c r="AX97" s="11" t="s">
        <v>69</v>
      </c>
      <c r="AY97" s="242" t="s">
        <v>122</v>
      </c>
    </row>
    <row r="98" s="11" customFormat="1">
      <c r="B98" s="232"/>
      <c r="C98" s="233"/>
      <c r="D98" s="234" t="s">
        <v>135</v>
      </c>
      <c r="E98" s="235" t="s">
        <v>21</v>
      </c>
      <c r="F98" s="236" t="s">
        <v>385</v>
      </c>
      <c r="G98" s="233"/>
      <c r="H98" s="235" t="s">
        <v>21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135</v>
      </c>
      <c r="AU98" s="242" t="s">
        <v>79</v>
      </c>
      <c r="AV98" s="11" t="s">
        <v>77</v>
      </c>
      <c r="AW98" s="11" t="s">
        <v>33</v>
      </c>
      <c r="AX98" s="11" t="s">
        <v>69</v>
      </c>
      <c r="AY98" s="242" t="s">
        <v>122</v>
      </c>
    </row>
    <row r="99" s="12" customFormat="1">
      <c r="B99" s="243"/>
      <c r="C99" s="244"/>
      <c r="D99" s="234" t="s">
        <v>135</v>
      </c>
      <c r="E99" s="245" t="s">
        <v>353</v>
      </c>
      <c r="F99" s="246" t="s">
        <v>354</v>
      </c>
      <c r="G99" s="244"/>
      <c r="H99" s="247">
        <v>29.600000000000001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135</v>
      </c>
      <c r="AU99" s="253" t="s">
        <v>79</v>
      </c>
      <c r="AV99" s="12" t="s">
        <v>79</v>
      </c>
      <c r="AW99" s="12" t="s">
        <v>33</v>
      </c>
      <c r="AX99" s="12" t="s">
        <v>77</v>
      </c>
      <c r="AY99" s="253" t="s">
        <v>122</v>
      </c>
    </row>
    <row r="100" s="1" customFormat="1" ht="38.25" customHeight="1">
      <c r="B100" s="45"/>
      <c r="C100" s="220" t="s">
        <v>121</v>
      </c>
      <c r="D100" s="220" t="s">
        <v>125</v>
      </c>
      <c r="E100" s="221" t="s">
        <v>307</v>
      </c>
      <c r="F100" s="222" t="s">
        <v>308</v>
      </c>
      <c r="G100" s="223" t="s">
        <v>276</v>
      </c>
      <c r="H100" s="224">
        <v>1063.5</v>
      </c>
      <c r="I100" s="225"/>
      <c r="J100" s="226">
        <f>ROUND(I100*H100,2)</f>
        <v>0</v>
      </c>
      <c r="K100" s="222" t="s">
        <v>245</v>
      </c>
      <c r="L100" s="71"/>
      <c r="M100" s="227" t="s">
        <v>21</v>
      </c>
      <c r="N100" s="228" t="s">
        <v>40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129</v>
      </c>
      <c r="AT100" s="23" t="s">
        <v>125</v>
      </c>
      <c r="AU100" s="23" t="s">
        <v>79</v>
      </c>
      <c r="AY100" s="23" t="s">
        <v>122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77</v>
      </c>
      <c r="BK100" s="231">
        <f>ROUND(I100*H100,2)</f>
        <v>0</v>
      </c>
      <c r="BL100" s="23" t="s">
        <v>129</v>
      </c>
      <c r="BM100" s="23" t="s">
        <v>386</v>
      </c>
    </row>
    <row r="101" s="11" customFormat="1">
      <c r="B101" s="232"/>
      <c r="C101" s="233"/>
      <c r="D101" s="234" t="s">
        <v>135</v>
      </c>
      <c r="E101" s="235" t="s">
        <v>21</v>
      </c>
      <c r="F101" s="236" t="s">
        <v>387</v>
      </c>
      <c r="G101" s="233"/>
      <c r="H101" s="235" t="s">
        <v>21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135</v>
      </c>
      <c r="AU101" s="242" t="s">
        <v>79</v>
      </c>
      <c r="AV101" s="11" t="s">
        <v>77</v>
      </c>
      <c r="AW101" s="11" t="s">
        <v>33</v>
      </c>
      <c r="AX101" s="11" t="s">
        <v>69</v>
      </c>
      <c r="AY101" s="242" t="s">
        <v>122</v>
      </c>
    </row>
    <row r="102" s="11" customFormat="1">
      <c r="B102" s="232"/>
      <c r="C102" s="233"/>
      <c r="D102" s="234" t="s">
        <v>135</v>
      </c>
      <c r="E102" s="235" t="s">
        <v>21</v>
      </c>
      <c r="F102" s="236" t="s">
        <v>388</v>
      </c>
      <c r="G102" s="233"/>
      <c r="H102" s="235" t="s">
        <v>21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135</v>
      </c>
      <c r="AU102" s="242" t="s">
        <v>79</v>
      </c>
      <c r="AV102" s="11" t="s">
        <v>77</v>
      </c>
      <c r="AW102" s="11" t="s">
        <v>33</v>
      </c>
      <c r="AX102" s="11" t="s">
        <v>69</v>
      </c>
      <c r="AY102" s="242" t="s">
        <v>122</v>
      </c>
    </row>
    <row r="103" s="12" customFormat="1">
      <c r="B103" s="243"/>
      <c r="C103" s="244"/>
      <c r="D103" s="234" t="s">
        <v>135</v>
      </c>
      <c r="E103" s="245" t="s">
        <v>355</v>
      </c>
      <c r="F103" s="246" t="s">
        <v>357</v>
      </c>
      <c r="G103" s="244"/>
      <c r="H103" s="247">
        <v>1063.5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AT103" s="253" t="s">
        <v>135</v>
      </c>
      <c r="AU103" s="253" t="s">
        <v>79</v>
      </c>
      <c r="AV103" s="12" t="s">
        <v>79</v>
      </c>
      <c r="AW103" s="12" t="s">
        <v>33</v>
      </c>
      <c r="AX103" s="12" t="s">
        <v>77</v>
      </c>
      <c r="AY103" s="253" t="s">
        <v>122</v>
      </c>
    </row>
    <row r="104" s="1" customFormat="1" ht="25.5" customHeight="1">
      <c r="B104" s="45"/>
      <c r="C104" s="220" t="s">
        <v>155</v>
      </c>
      <c r="D104" s="220" t="s">
        <v>125</v>
      </c>
      <c r="E104" s="221" t="s">
        <v>311</v>
      </c>
      <c r="F104" s="222" t="s">
        <v>312</v>
      </c>
      <c r="G104" s="223" t="s">
        <v>276</v>
      </c>
      <c r="H104" s="224">
        <v>1093.0999999999999</v>
      </c>
      <c r="I104" s="225"/>
      <c r="J104" s="226">
        <f>ROUND(I104*H104,2)</f>
        <v>0</v>
      </c>
      <c r="K104" s="222" t="s">
        <v>245</v>
      </c>
      <c r="L104" s="71"/>
      <c r="M104" s="227" t="s">
        <v>21</v>
      </c>
      <c r="N104" s="228" t="s">
        <v>40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129</v>
      </c>
      <c r="AT104" s="23" t="s">
        <v>125</v>
      </c>
      <c r="AU104" s="23" t="s">
        <v>79</v>
      </c>
      <c r="AY104" s="23" t="s">
        <v>122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77</v>
      </c>
      <c r="BK104" s="231">
        <f>ROUND(I104*H104,2)</f>
        <v>0</v>
      </c>
      <c r="BL104" s="23" t="s">
        <v>129</v>
      </c>
      <c r="BM104" s="23" t="s">
        <v>389</v>
      </c>
    </row>
    <row r="105" s="12" customFormat="1">
      <c r="B105" s="243"/>
      <c r="C105" s="244"/>
      <c r="D105" s="234" t="s">
        <v>135</v>
      </c>
      <c r="E105" s="245" t="s">
        <v>21</v>
      </c>
      <c r="F105" s="246" t="s">
        <v>21</v>
      </c>
      <c r="G105" s="244"/>
      <c r="H105" s="247">
        <v>0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AT105" s="253" t="s">
        <v>135</v>
      </c>
      <c r="AU105" s="253" t="s">
        <v>79</v>
      </c>
      <c r="AV105" s="12" t="s">
        <v>79</v>
      </c>
      <c r="AW105" s="12" t="s">
        <v>33</v>
      </c>
      <c r="AX105" s="12" t="s">
        <v>69</v>
      </c>
      <c r="AY105" s="253" t="s">
        <v>122</v>
      </c>
    </row>
    <row r="106" s="12" customFormat="1">
      <c r="B106" s="243"/>
      <c r="C106" s="244"/>
      <c r="D106" s="234" t="s">
        <v>135</v>
      </c>
      <c r="E106" s="245" t="s">
        <v>21</v>
      </c>
      <c r="F106" s="246" t="s">
        <v>353</v>
      </c>
      <c r="G106" s="244"/>
      <c r="H106" s="247">
        <v>29.600000000000001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135</v>
      </c>
      <c r="AU106" s="253" t="s">
        <v>79</v>
      </c>
      <c r="AV106" s="12" t="s">
        <v>79</v>
      </c>
      <c r="AW106" s="12" t="s">
        <v>33</v>
      </c>
      <c r="AX106" s="12" t="s">
        <v>69</v>
      </c>
      <c r="AY106" s="253" t="s">
        <v>122</v>
      </c>
    </row>
    <row r="107" s="12" customFormat="1">
      <c r="B107" s="243"/>
      <c r="C107" s="244"/>
      <c r="D107" s="234" t="s">
        <v>135</v>
      </c>
      <c r="E107" s="245" t="s">
        <v>21</v>
      </c>
      <c r="F107" s="246" t="s">
        <v>355</v>
      </c>
      <c r="G107" s="244"/>
      <c r="H107" s="247">
        <v>1063.5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AT107" s="253" t="s">
        <v>135</v>
      </c>
      <c r="AU107" s="253" t="s">
        <v>79</v>
      </c>
      <c r="AV107" s="12" t="s">
        <v>79</v>
      </c>
      <c r="AW107" s="12" t="s">
        <v>33</v>
      </c>
      <c r="AX107" s="12" t="s">
        <v>69</v>
      </c>
      <c r="AY107" s="253" t="s">
        <v>122</v>
      </c>
    </row>
    <row r="108" s="13" customFormat="1">
      <c r="B108" s="254"/>
      <c r="C108" s="255"/>
      <c r="D108" s="234" t="s">
        <v>135</v>
      </c>
      <c r="E108" s="256" t="s">
        <v>21</v>
      </c>
      <c r="F108" s="257" t="s">
        <v>213</v>
      </c>
      <c r="G108" s="255"/>
      <c r="H108" s="258">
        <v>1093.0999999999999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AT108" s="264" t="s">
        <v>135</v>
      </c>
      <c r="AU108" s="264" t="s">
        <v>79</v>
      </c>
      <c r="AV108" s="13" t="s">
        <v>129</v>
      </c>
      <c r="AW108" s="13" t="s">
        <v>33</v>
      </c>
      <c r="AX108" s="13" t="s">
        <v>77</v>
      </c>
      <c r="AY108" s="264" t="s">
        <v>122</v>
      </c>
    </row>
    <row r="109" s="1" customFormat="1" ht="25.5" customHeight="1">
      <c r="B109" s="45"/>
      <c r="C109" s="220" t="s">
        <v>162</v>
      </c>
      <c r="D109" s="220" t="s">
        <v>125</v>
      </c>
      <c r="E109" s="221" t="s">
        <v>390</v>
      </c>
      <c r="F109" s="222" t="s">
        <v>391</v>
      </c>
      <c r="G109" s="223" t="s">
        <v>244</v>
      </c>
      <c r="H109" s="224">
        <v>36.600000000000001</v>
      </c>
      <c r="I109" s="225"/>
      <c r="J109" s="226">
        <f>ROUND(I109*H109,2)</f>
        <v>0</v>
      </c>
      <c r="K109" s="222" t="s">
        <v>245</v>
      </c>
      <c r="L109" s="71"/>
      <c r="M109" s="227" t="s">
        <v>21</v>
      </c>
      <c r="N109" s="228" t="s">
        <v>40</v>
      </c>
      <c r="O109" s="46"/>
      <c r="P109" s="229">
        <f>O109*H109</f>
        <v>0</v>
      </c>
      <c r="Q109" s="229">
        <v>0.00084000000000000003</v>
      </c>
      <c r="R109" s="229">
        <f>Q109*H109</f>
        <v>0.030744000000000004</v>
      </c>
      <c r="S109" s="229">
        <v>0</v>
      </c>
      <c r="T109" s="230">
        <f>S109*H109</f>
        <v>0</v>
      </c>
      <c r="AR109" s="23" t="s">
        <v>129</v>
      </c>
      <c r="AT109" s="23" t="s">
        <v>125</v>
      </c>
      <c r="AU109" s="23" t="s">
        <v>79</v>
      </c>
      <c r="AY109" s="23" t="s">
        <v>122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77</v>
      </c>
      <c r="BK109" s="231">
        <f>ROUND(I109*H109,2)</f>
        <v>0</v>
      </c>
      <c r="BL109" s="23" t="s">
        <v>129</v>
      </c>
      <c r="BM109" s="23" t="s">
        <v>392</v>
      </c>
    </row>
    <row r="110" s="11" customFormat="1">
      <c r="B110" s="232"/>
      <c r="C110" s="233"/>
      <c r="D110" s="234" t="s">
        <v>135</v>
      </c>
      <c r="E110" s="235" t="s">
        <v>21</v>
      </c>
      <c r="F110" s="236" t="s">
        <v>393</v>
      </c>
      <c r="G110" s="233"/>
      <c r="H110" s="235" t="s">
        <v>21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135</v>
      </c>
      <c r="AU110" s="242" t="s">
        <v>79</v>
      </c>
      <c r="AV110" s="11" t="s">
        <v>77</v>
      </c>
      <c r="AW110" s="11" t="s">
        <v>33</v>
      </c>
      <c r="AX110" s="11" t="s">
        <v>69</v>
      </c>
      <c r="AY110" s="242" t="s">
        <v>122</v>
      </c>
    </row>
    <row r="111" s="12" customFormat="1">
      <c r="B111" s="243"/>
      <c r="C111" s="244"/>
      <c r="D111" s="234" t="s">
        <v>135</v>
      </c>
      <c r="E111" s="245" t="s">
        <v>21</v>
      </c>
      <c r="F111" s="246" t="s">
        <v>394</v>
      </c>
      <c r="G111" s="244"/>
      <c r="H111" s="247">
        <v>31.350000000000001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AT111" s="253" t="s">
        <v>135</v>
      </c>
      <c r="AU111" s="253" t="s">
        <v>79</v>
      </c>
      <c r="AV111" s="12" t="s">
        <v>79</v>
      </c>
      <c r="AW111" s="12" t="s">
        <v>33</v>
      </c>
      <c r="AX111" s="12" t="s">
        <v>69</v>
      </c>
      <c r="AY111" s="253" t="s">
        <v>122</v>
      </c>
    </row>
    <row r="112" s="12" customFormat="1">
      <c r="B112" s="243"/>
      <c r="C112" s="244"/>
      <c r="D112" s="234" t="s">
        <v>135</v>
      </c>
      <c r="E112" s="245" t="s">
        <v>21</v>
      </c>
      <c r="F112" s="246" t="s">
        <v>395</v>
      </c>
      <c r="G112" s="244"/>
      <c r="H112" s="247">
        <v>5.25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AT112" s="253" t="s">
        <v>135</v>
      </c>
      <c r="AU112" s="253" t="s">
        <v>79</v>
      </c>
      <c r="AV112" s="12" t="s">
        <v>79</v>
      </c>
      <c r="AW112" s="12" t="s">
        <v>33</v>
      </c>
      <c r="AX112" s="12" t="s">
        <v>69</v>
      </c>
      <c r="AY112" s="253" t="s">
        <v>122</v>
      </c>
    </row>
    <row r="113" s="13" customFormat="1">
      <c r="B113" s="254"/>
      <c r="C113" s="255"/>
      <c r="D113" s="234" t="s">
        <v>135</v>
      </c>
      <c r="E113" s="256" t="s">
        <v>330</v>
      </c>
      <c r="F113" s="257" t="s">
        <v>213</v>
      </c>
      <c r="G113" s="255"/>
      <c r="H113" s="258">
        <v>36.600000000000001</v>
      </c>
      <c r="I113" s="259"/>
      <c r="J113" s="255"/>
      <c r="K113" s="255"/>
      <c r="L113" s="260"/>
      <c r="M113" s="261"/>
      <c r="N113" s="262"/>
      <c r="O113" s="262"/>
      <c r="P113" s="262"/>
      <c r="Q113" s="262"/>
      <c r="R113" s="262"/>
      <c r="S113" s="262"/>
      <c r="T113" s="263"/>
      <c r="AT113" s="264" t="s">
        <v>135</v>
      </c>
      <c r="AU113" s="264" t="s">
        <v>79</v>
      </c>
      <c r="AV113" s="13" t="s">
        <v>129</v>
      </c>
      <c r="AW113" s="13" t="s">
        <v>33</v>
      </c>
      <c r="AX113" s="13" t="s">
        <v>77</v>
      </c>
      <c r="AY113" s="264" t="s">
        <v>122</v>
      </c>
    </row>
    <row r="114" s="1" customFormat="1" ht="25.5" customHeight="1">
      <c r="B114" s="45"/>
      <c r="C114" s="220" t="s">
        <v>168</v>
      </c>
      <c r="D114" s="220" t="s">
        <v>125</v>
      </c>
      <c r="E114" s="221" t="s">
        <v>396</v>
      </c>
      <c r="F114" s="222" t="s">
        <v>397</v>
      </c>
      <c r="G114" s="223" t="s">
        <v>244</v>
      </c>
      <c r="H114" s="224">
        <v>36.600000000000001</v>
      </c>
      <c r="I114" s="225"/>
      <c r="J114" s="226">
        <f>ROUND(I114*H114,2)</f>
        <v>0</v>
      </c>
      <c r="K114" s="222" t="s">
        <v>245</v>
      </c>
      <c r="L114" s="71"/>
      <c r="M114" s="227" t="s">
        <v>21</v>
      </c>
      <c r="N114" s="228" t="s">
        <v>40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129</v>
      </c>
      <c r="AT114" s="23" t="s">
        <v>125</v>
      </c>
      <c r="AU114" s="23" t="s">
        <v>79</v>
      </c>
      <c r="AY114" s="23" t="s">
        <v>122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77</v>
      </c>
      <c r="BK114" s="231">
        <f>ROUND(I114*H114,2)</f>
        <v>0</v>
      </c>
      <c r="BL114" s="23" t="s">
        <v>129</v>
      </c>
      <c r="BM114" s="23" t="s">
        <v>398</v>
      </c>
    </row>
    <row r="115" s="12" customFormat="1">
      <c r="B115" s="243"/>
      <c r="C115" s="244"/>
      <c r="D115" s="234" t="s">
        <v>135</v>
      </c>
      <c r="E115" s="245" t="s">
        <v>21</v>
      </c>
      <c r="F115" s="246" t="s">
        <v>330</v>
      </c>
      <c r="G115" s="244"/>
      <c r="H115" s="247">
        <v>36.600000000000001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AT115" s="253" t="s">
        <v>135</v>
      </c>
      <c r="AU115" s="253" t="s">
        <v>79</v>
      </c>
      <c r="AV115" s="12" t="s">
        <v>79</v>
      </c>
      <c r="AW115" s="12" t="s">
        <v>33</v>
      </c>
      <c r="AX115" s="12" t="s">
        <v>77</v>
      </c>
      <c r="AY115" s="253" t="s">
        <v>122</v>
      </c>
    </row>
    <row r="116" s="1" customFormat="1" ht="38.25" customHeight="1">
      <c r="B116" s="45"/>
      <c r="C116" s="220" t="s">
        <v>173</v>
      </c>
      <c r="D116" s="220" t="s">
        <v>125</v>
      </c>
      <c r="E116" s="221" t="s">
        <v>274</v>
      </c>
      <c r="F116" s="222" t="s">
        <v>275</v>
      </c>
      <c r="G116" s="223" t="s">
        <v>276</v>
      </c>
      <c r="H116" s="224">
        <v>1093.0999999999999</v>
      </c>
      <c r="I116" s="225"/>
      <c r="J116" s="226">
        <f>ROUND(I116*H116,2)</f>
        <v>0</v>
      </c>
      <c r="K116" s="222" t="s">
        <v>245</v>
      </c>
      <c r="L116" s="71"/>
      <c r="M116" s="227" t="s">
        <v>21</v>
      </c>
      <c r="N116" s="228" t="s">
        <v>40</v>
      </c>
      <c r="O116" s="4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AR116" s="23" t="s">
        <v>129</v>
      </c>
      <c r="AT116" s="23" t="s">
        <v>125</v>
      </c>
      <c r="AU116" s="23" t="s">
        <v>79</v>
      </c>
      <c r="AY116" s="23" t="s">
        <v>122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77</v>
      </c>
      <c r="BK116" s="231">
        <f>ROUND(I116*H116,2)</f>
        <v>0</v>
      </c>
      <c r="BL116" s="23" t="s">
        <v>129</v>
      </c>
      <c r="BM116" s="23" t="s">
        <v>399</v>
      </c>
    </row>
    <row r="117" s="12" customFormat="1">
      <c r="B117" s="243"/>
      <c r="C117" s="244"/>
      <c r="D117" s="234" t="s">
        <v>135</v>
      </c>
      <c r="E117" s="245" t="s">
        <v>21</v>
      </c>
      <c r="F117" s="246" t="s">
        <v>353</v>
      </c>
      <c r="G117" s="244"/>
      <c r="H117" s="247">
        <v>29.600000000000001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AT117" s="253" t="s">
        <v>135</v>
      </c>
      <c r="AU117" s="253" t="s">
        <v>79</v>
      </c>
      <c r="AV117" s="12" t="s">
        <v>79</v>
      </c>
      <c r="AW117" s="12" t="s">
        <v>33</v>
      </c>
      <c r="AX117" s="12" t="s">
        <v>69</v>
      </c>
      <c r="AY117" s="253" t="s">
        <v>122</v>
      </c>
    </row>
    <row r="118" s="12" customFormat="1">
      <c r="B118" s="243"/>
      <c r="C118" s="244"/>
      <c r="D118" s="234" t="s">
        <v>135</v>
      </c>
      <c r="E118" s="245" t="s">
        <v>21</v>
      </c>
      <c r="F118" s="246" t="s">
        <v>355</v>
      </c>
      <c r="G118" s="244"/>
      <c r="H118" s="247">
        <v>1063.5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AT118" s="253" t="s">
        <v>135</v>
      </c>
      <c r="AU118" s="253" t="s">
        <v>79</v>
      </c>
      <c r="AV118" s="12" t="s">
        <v>79</v>
      </c>
      <c r="AW118" s="12" t="s">
        <v>33</v>
      </c>
      <c r="AX118" s="12" t="s">
        <v>69</v>
      </c>
      <c r="AY118" s="253" t="s">
        <v>122</v>
      </c>
    </row>
    <row r="119" s="13" customFormat="1">
      <c r="B119" s="254"/>
      <c r="C119" s="255"/>
      <c r="D119" s="234" t="s">
        <v>135</v>
      </c>
      <c r="E119" s="256" t="s">
        <v>351</v>
      </c>
      <c r="F119" s="257" t="s">
        <v>213</v>
      </c>
      <c r="G119" s="255"/>
      <c r="H119" s="258">
        <v>1093.0999999999999</v>
      </c>
      <c r="I119" s="259"/>
      <c r="J119" s="255"/>
      <c r="K119" s="255"/>
      <c r="L119" s="260"/>
      <c r="M119" s="261"/>
      <c r="N119" s="262"/>
      <c r="O119" s="262"/>
      <c r="P119" s="262"/>
      <c r="Q119" s="262"/>
      <c r="R119" s="262"/>
      <c r="S119" s="262"/>
      <c r="T119" s="263"/>
      <c r="AT119" s="264" t="s">
        <v>135</v>
      </c>
      <c r="AU119" s="264" t="s">
        <v>79</v>
      </c>
      <c r="AV119" s="13" t="s">
        <v>129</v>
      </c>
      <c r="AW119" s="13" t="s">
        <v>33</v>
      </c>
      <c r="AX119" s="13" t="s">
        <v>77</v>
      </c>
      <c r="AY119" s="264" t="s">
        <v>122</v>
      </c>
    </row>
    <row r="120" s="1" customFormat="1" ht="51" customHeight="1">
      <c r="B120" s="45"/>
      <c r="C120" s="220" t="s">
        <v>177</v>
      </c>
      <c r="D120" s="220" t="s">
        <v>125</v>
      </c>
      <c r="E120" s="221" t="s">
        <v>281</v>
      </c>
      <c r="F120" s="222" t="s">
        <v>282</v>
      </c>
      <c r="G120" s="223" t="s">
        <v>276</v>
      </c>
      <c r="H120" s="224">
        <v>2186.1999999999998</v>
      </c>
      <c r="I120" s="225"/>
      <c r="J120" s="226">
        <f>ROUND(I120*H120,2)</f>
        <v>0</v>
      </c>
      <c r="K120" s="222" t="s">
        <v>245</v>
      </c>
      <c r="L120" s="71"/>
      <c r="M120" s="227" t="s">
        <v>21</v>
      </c>
      <c r="N120" s="228" t="s">
        <v>40</v>
      </c>
      <c r="O120" s="4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" t="s">
        <v>129</v>
      </c>
      <c r="AT120" s="23" t="s">
        <v>125</v>
      </c>
      <c r="AU120" s="23" t="s">
        <v>79</v>
      </c>
      <c r="AY120" s="23" t="s">
        <v>122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77</v>
      </c>
      <c r="BK120" s="231">
        <f>ROUND(I120*H120,2)</f>
        <v>0</v>
      </c>
      <c r="BL120" s="23" t="s">
        <v>129</v>
      </c>
      <c r="BM120" s="23" t="s">
        <v>400</v>
      </c>
    </row>
    <row r="121" s="12" customFormat="1">
      <c r="B121" s="243"/>
      <c r="C121" s="244"/>
      <c r="D121" s="234" t="s">
        <v>135</v>
      </c>
      <c r="E121" s="245" t="s">
        <v>21</v>
      </c>
      <c r="F121" s="246" t="s">
        <v>401</v>
      </c>
      <c r="G121" s="244"/>
      <c r="H121" s="247">
        <v>2186.1999999999998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AT121" s="253" t="s">
        <v>135</v>
      </c>
      <c r="AU121" s="253" t="s">
        <v>79</v>
      </c>
      <c r="AV121" s="12" t="s">
        <v>79</v>
      </c>
      <c r="AW121" s="12" t="s">
        <v>33</v>
      </c>
      <c r="AX121" s="12" t="s">
        <v>77</v>
      </c>
      <c r="AY121" s="253" t="s">
        <v>122</v>
      </c>
    </row>
    <row r="122" s="1" customFormat="1" ht="16.5" customHeight="1">
      <c r="B122" s="45"/>
      <c r="C122" s="220" t="s">
        <v>181</v>
      </c>
      <c r="D122" s="220" t="s">
        <v>125</v>
      </c>
      <c r="E122" s="221" t="s">
        <v>317</v>
      </c>
      <c r="F122" s="222" t="s">
        <v>318</v>
      </c>
      <c r="G122" s="223" t="s">
        <v>276</v>
      </c>
      <c r="H122" s="224">
        <v>1093.0999999999999</v>
      </c>
      <c r="I122" s="225"/>
      <c r="J122" s="226">
        <f>ROUND(I122*H122,2)</f>
        <v>0</v>
      </c>
      <c r="K122" s="222" t="s">
        <v>245</v>
      </c>
      <c r="L122" s="71"/>
      <c r="M122" s="227" t="s">
        <v>21</v>
      </c>
      <c r="N122" s="228" t="s">
        <v>40</v>
      </c>
      <c r="O122" s="4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3" t="s">
        <v>129</v>
      </c>
      <c r="AT122" s="23" t="s">
        <v>125</v>
      </c>
      <c r="AU122" s="23" t="s">
        <v>79</v>
      </c>
      <c r="AY122" s="23" t="s">
        <v>122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77</v>
      </c>
      <c r="BK122" s="231">
        <f>ROUND(I122*H122,2)</f>
        <v>0</v>
      </c>
      <c r="BL122" s="23" t="s">
        <v>129</v>
      </c>
      <c r="BM122" s="23" t="s">
        <v>402</v>
      </c>
    </row>
    <row r="123" s="12" customFormat="1">
      <c r="B123" s="243"/>
      <c r="C123" s="244"/>
      <c r="D123" s="234" t="s">
        <v>135</v>
      </c>
      <c r="E123" s="245" t="s">
        <v>21</v>
      </c>
      <c r="F123" s="246" t="s">
        <v>351</v>
      </c>
      <c r="G123" s="244"/>
      <c r="H123" s="247">
        <v>1093.0999999999999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AT123" s="253" t="s">
        <v>135</v>
      </c>
      <c r="AU123" s="253" t="s">
        <v>79</v>
      </c>
      <c r="AV123" s="12" t="s">
        <v>79</v>
      </c>
      <c r="AW123" s="12" t="s">
        <v>33</v>
      </c>
      <c r="AX123" s="12" t="s">
        <v>77</v>
      </c>
      <c r="AY123" s="253" t="s">
        <v>122</v>
      </c>
    </row>
    <row r="124" s="1" customFormat="1" ht="16.5" customHeight="1">
      <c r="B124" s="45"/>
      <c r="C124" s="220" t="s">
        <v>185</v>
      </c>
      <c r="D124" s="220" t="s">
        <v>125</v>
      </c>
      <c r="E124" s="221" t="s">
        <v>403</v>
      </c>
      <c r="F124" s="222" t="s">
        <v>320</v>
      </c>
      <c r="G124" s="223" t="s">
        <v>300</v>
      </c>
      <c r="H124" s="224">
        <v>1858.27</v>
      </c>
      <c r="I124" s="225"/>
      <c r="J124" s="226">
        <f>ROUND(I124*H124,2)</f>
        <v>0</v>
      </c>
      <c r="K124" s="222" t="s">
        <v>245</v>
      </c>
      <c r="L124" s="71"/>
      <c r="M124" s="227" t="s">
        <v>21</v>
      </c>
      <c r="N124" s="228" t="s">
        <v>40</v>
      </c>
      <c r="O124" s="46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3" t="s">
        <v>129</v>
      </c>
      <c r="AT124" s="23" t="s">
        <v>125</v>
      </c>
      <c r="AU124" s="23" t="s">
        <v>79</v>
      </c>
      <c r="AY124" s="23" t="s">
        <v>122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77</v>
      </c>
      <c r="BK124" s="231">
        <f>ROUND(I124*H124,2)</f>
        <v>0</v>
      </c>
      <c r="BL124" s="23" t="s">
        <v>129</v>
      </c>
      <c r="BM124" s="23" t="s">
        <v>404</v>
      </c>
    </row>
    <row r="125" s="12" customFormat="1">
      <c r="B125" s="243"/>
      <c r="C125" s="244"/>
      <c r="D125" s="234" t="s">
        <v>135</v>
      </c>
      <c r="E125" s="245" t="s">
        <v>21</v>
      </c>
      <c r="F125" s="246" t="s">
        <v>405</v>
      </c>
      <c r="G125" s="244"/>
      <c r="H125" s="247">
        <v>1858.27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AT125" s="253" t="s">
        <v>135</v>
      </c>
      <c r="AU125" s="253" t="s">
        <v>79</v>
      </c>
      <c r="AV125" s="12" t="s">
        <v>79</v>
      </c>
      <c r="AW125" s="12" t="s">
        <v>33</v>
      </c>
      <c r="AX125" s="12" t="s">
        <v>77</v>
      </c>
      <c r="AY125" s="253" t="s">
        <v>122</v>
      </c>
    </row>
    <row r="126" s="1" customFormat="1" ht="25.5" customHeight="1">
      <c r="B126" s="45"/>
      <c r="C126" s="220" t="s">
        <v>190</v>
      </c>
      <c r="D126" s="220" t="s">
        <v>125</v>
      </c>
      <c r="E126" s="221" t="s">
        <v>406</v>
      </c>
      <c r="F126" s="222" t="s">
        <v>407</v>
      </c>
      <c r="G126" s="223" t="s">
        <v>276</v>
      </c>
      <c r="H126" s="224">
        <v>225</v>
      </c>
      <c r="I126" s="225"/>
      <c r="J126" s="226">
        <f>ROUND(I126*H126,2)</f>
        <v>0</v>
      </c>
      <c r="K126" s="222" t="s">
        <v>245</v>
      </c>
      <c r="L126" s="71"/>
      <c r="M126" s="227" t="s">
        <v>21</v>
      </c>
      <c r="N126" s="228" t="s">
        <v>40</v>
      </c>
      <c r="O126" s="46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3" t="s">
        <v>129</v>
      </c>
      <c r="AT126" s="23" t="s">
        <v>125</v>
      </c>
      <c r="AU126" s="23" t="s">
        <v>79</v>
      </c>
      <c r="AY126" s="23" t="s">
        <v>122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3" t="s">
        <v>77</v>
      </c>
      <c r="BK126" s="231">
        <f>ROUND(I126*H126,2)</f>
        <v>0</v>
      </c>
      <c r="BL126" s="23" t="s">
        <v>129</v>
      </c>
      <c r="BM126" s="23" t="s">
        <v>408</v>
      </c>
    </row>
    <row r="127" s="11" customFormat="1">
      <c r="B127" s="232"/>
      <c r="C127" s="233"/>
      <c r="D127" s="234" t="s">
        <v>135</v>
      </c>
      <c r="E127" s="235" t="s">
        <v>21</v>
      </c>
      <c r="F127" s="236" t="s">
        <v>384</v>
      </c>
      <c r="G127" s="233"/>
      <c r="H127" s="235" t="s">
        <v>21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135</v>
      </c>
      <c r="AU127" s="242" t="s">
        <v>79</v>
      </c>
      <c r="AV127" s="11" t="s">
        <v>77</v>
      </c>
      <c r="AW127" s="11" t="s">
        <v>33</v>
      </c>
      <c r="AX127" s="11" t="s">
        <v>69</v>
      </c>
      <c r="AY127" s="242" t="s">
        <v>122</v>
      </c>
    </row>
    <row r="128" s="12" customFormat="1">
      <c r="B128" s="243"/>
      <c r="C128" s="244"/>
      <c r="D128" s="234" t="s">
        <v>135</v>
      </c>
      <c r="E128" s="245" t="s">
        <v>21</v>
      </c>
      <c r="F128" s="246" t="s">
        <v>409</v>
      </c>
      <c r="G128" s="244"/>
      <c r="H128" s="247">
        <v>225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AT128" s="253" t="s">
        <v>135</v>
      </c>
      <c r="AU128" s="253" t="s">
        <v>79</v>
      </c>
      <c r="AV128" s="12" t="s">
        <v>79</v>
      </c>
      <c r="AW128" s="12" t="s">
        <v>33</v>
      </c>
      <c r="AX128" s="12" t="s">
        <v>77</v>
      </c>
      <c r="AY128" s="253" t="s">
        <v>122</v>
      </c>
    </row>
    <row r="129" s="1" customFormat="1" ht="16.5" customHeight="1">
      <c r="B129" s="45"/>
      <c r="C129" s="220" t="s">
        <v>201</v>
      </c>
      <c r="D129" s="220" t="s">
        <v>125</v>
      </c>
      <c r="E129" s="221" t="s">
        <v>131</v>
      </c>
      <c r="F129" s="222" t="s">
        <v>410</v>
      </c>
      <c r="G129" s="223" t="s">
        <v>207</v>
      </c>
      <c r="H129" s="224">
        <v>30</v>
      </c>
      <c r="I129" s="225"/>
      <c r="J129" s="226">
        <f>ROUND(I129*H129,2)</f>
        <v>0</v>
      </c>
      <c r="K129" s="222" t="s">
        <v>21</v>
      </c>
      <c r="L129" s="71"/>
      <c r="M129" s="227" t="s">
        <v>21</v>
      </c>
      <c r="N129" s="228" t="s">
        <v>40</v>
      </c>
      <c r="O129" s="46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AR129" s="23" t="s">
        <v>129</v>
      </c>
      <c r="AT129" s="23" t="s">
        <v>125</v>
      </c>
      <c r="AU129" s="23" t="s">
        <v>79</v>
      </c>
      <c r="AY129" s="23" t="s">
        <v>122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23" t="s">
        <v>77</v>
      </c>
      <c r="BK129" s="231">
        <f>ROUND(I129*H129,2)</f>
        <v>0</v>
      </c>
      <c r="BL129" s="23" t="s">
        <v>129</v>
      </c>
      <c r="BM129" s="23" t="s">
        <v>411</v>
      </c>
    </row>
    <row r="130" s="12" customFormat="1">
      <c r="B130" s="243"/>
      <c r="C130" s="244"/>
      <c r="D130" s="234" t="s">
        <v>135</v>
      </c>
      <c r="E130" s="245" t="s">
        <v>412</v>
      </c>
      <c r="F130" s="246" t="s">
        <v>201</v>
      </c>
      <c r="G130" s="244"/>
      <c r="H130" s="247">
        <v>14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AT130" s="253" t="s">
        <v>135</v>
      </c>
      <c r="AU130" s="253" t="s">
        <v>79</v>
      </c>
      <c r="AV130" s="12" t="s">
        <v>79</v>
      </c>
      <c r="AW130" s="12" t="s">
        <v>33</v>
      </c>
      <c r="AX130" s="12" t="s">
        <v>69</v>
      </c>
      <c r="AY130" s="253" t="s">
        <v>122</v>
      </c>
    </row>
    <row r="131" s="12" customFormat="1">
      <c r="B131" s="243"/>
      <c r="C131" s="244"/>
      <c r="D131" s="234" t="s">
        <v>135</v>
      </c>
      <c r="E131" s="245" t="s">
        <v>413</v>
      </c>
      <c r="F131" s="246" t="s">
        <v>214</v>
      </c>
      <c r="G131" s="244"/>
      <c r="H131" s="247">
        <v>16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135</v>
      </c>
      <c r="AU131" s="253" t="s">
        <v>79</v>
      </c>
      <c r="AV131" s="12" t="s">
        <v>79</v>
      </c>
      <c r="AW131" s="12" t="s">
        <v>33</v>
      </c>
      <c r="AX131" s="12" t="s">
        <v>69</v>
      </c>
      <c r="AY131" s="253" t="s">
        <v>122</v>
      </c>
    </row>
    <row r="132" s="13" customFormat="1">
      <c r="B132" s="254"/>
      <c r="C132" s="255"/>
      <c r="D132" s="234" t="s">
        <v>135</v>
      </c>
      <c r="E132" s="256" t="s">
        <v>332</v>
      </c>
      <c r="F132" s="257" t="s">
        <v>213</v>
      </c>
      <c r="G132" s="255"/>
      <c r="H132" s="258">
        <v>30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AT132" s="264" t="s">
        <v>135</v>
      </c>
      <c r="AU132" s="264" t="s">
        <v>79</v>
      </c>
      <c r="AV132" s="13" t="s">
        <v>129</v>
      </c>
      <c r="AW132" s="13" t="s">
        <v>33</v>
      </c>
      <c r="AX132" s="13" t="s">
        <v>77</v>
      </c>
      <c r="AY132" s="264" t="s">
        <v>122</v>
      </c>
    </row>
    <row r="133" s="1" customFormat="1" ht="16.5" customHeight="1">
      <c r="B133" s="45"/>
      <c r="C133" s="220" t="s">
        <v>10</v>
      </c>
      <c r="D133" s="220" t="s">
        <v>125</v>
      </c>
      <c r="E133" s="221" t="s">
        <v>138</v>
      </c>
      <c r="F133" s="222" t="s">
        <v>414</v>
      </c>
      <c r="G133" s="223" t="s">
        <v>207</v>
      </c>
      <c r="H133" s="224">
        <v>30</v>
      </c>
      <c r="I133" s="225"/>
      <c r="J133" s="226">
        <f>ROUND(I133*H133,2)</f>
        <v>0</v>
      </c>
      <c r="K133" s="222" t="s">
        <v>21</v>
      </c>
      <c r="L133" s="71"/>
      <c r="M133" s="227" t="s">
        <v>21</v>
      </c>
      <c r="N133" s="228" t="s">
        <v>40</v>
      </c>
      <c r="O133" s="46"/>
      <c r="P133" s="229">
        <f>O133*H133</f>
        <v>0</v>
      </c>
      <c r="Q133" s="229">
        <v>0.01</v>
      </c>
      <c r="R133" s="229">
        <f>Q133*H133</f>
        <v>0.29999999999999999</v>
      </c>
      <c r="S133" s="229">
        <v>0</v>
      </c>
      <c r="T133" s="230">
        <f>S133*H133</f>
        <v>0</v>
      </c>
      <c r="AR133" s="23" t="s">
        <v>129</v>
      </c>
      <c r="AT133" s="23" t="s">
        <v>125</v>
      </c>
      <c r="AU133" s="23" t="s">
        <v>79</v>
      </c>
      <c r="AY133" s="23" t="s">
        <v>122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77</v>
      </c>
      <c r="BK133" s="231">
        <f>ROUND(I133*H133,2)</f>
        <v>0</v>
      </c>
      <c r="BL133" s="23" t="s">
        <v>129</v>
      </c>
      <c r="BM133" s="23" t="s">
        <v>415</v>
      </c>
    </row>
    <row r="134" s="12" customFormat="1">
      <c r="B134" s="243"/>
      <c r="C134" s="244"/>
      <c r="D134" s="234" t="s">
        <v>135</v>
      </c>
      <c r="E134" s="245" t="s">
        <v>21</v>
      </c>
      <c r="F134" s="246" t="s">
        <v>332</v>
      </c>
      <c r="G134" s="244"/>
      <c r="H134" s="247">
        <v>30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AT134" s="253" t="s">
        <v>135</v>
      </c>
      <c r="AU134" s="253" t="s">
        <v>79</v>
      </c>
      <c r="AV134" s="12" t="s">
        <v>79</v>
      </c>
      <c r="AW134" s="12" t="s">
        <v>33</v>
      </c>
      <c r="AX134" s="12" t="s">
        <v>77</v>
      </c>
      <c r="AY134" s="253" t="s">
        <v>122</v>
      </c>
    </row>
    <row r="135" s="1" customFormat="1" ht="16.5" customHeight="1">
      <c r="B135" s="45"/>
      <c r="C135" s="220" t="s">
        <v>214</v>
      </c>
      <c r="D135" s="220" t="s">
        <v>125</v>
      </c>
      <c r="E135" s="221" t="s">
        <v>174</v>
      </c>
      <c r="F135" s="222" t="s">
        <v>416</v>
      </c>
      <c r="G135" s="223" t="s">
        <v>193</v>
      </c>
      <c r="H135" s="224">
        <v>17</v>
      </c>
      <c r="I135" s="225"/>
      <c r="J135" s="226">
        <f>ROUND(I135*H135,2)</f>
        <v>0</v>
      </c>
      <c r="K135" s="222" t="s">
        <v>21</v>
      </c>
      <c r="L135" s="71"/>
      <c r="M135" s="227" t="s">
        <v>21</v>
      </c>
      <c r="N135" s="228" t="s">
        <v>40</v>
      </c>
      <c r="O135" s="46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3" t="s">
        <v>129</v>
      </c>
      <c r="AT135" s="23" t="s">
        <v>125</v>
      </c>
      <c r="AU135" s="23" t="s">
        <v>79</v>
      </c>
      <c r="AY135" s="23" t="s">
        <v>122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77</v>
      </c>
      <c r="BK135" s="231">
        <f>ROUND(I135*H135,2)</f>
        <v>0</v>
      </c>
      <c r="BL135" s="23" t="s">
        <v>129</v>
      </c>
      <c r="BM135" s="23" t="s">
        <v>417</v>
      </c>
    </row>
    <row r="136" s="12" customFormat="1">
      <c r="B136" s="243"/>
      <c r="C136" s="244"/>
      <c r="D136" s="234" t="s">
        <v>135</v>
      </c>
      <c r="E136" s="245" t="s">
        <v>21</v>
      </c>
      <c r="F136" s="246" t="s">
        <v>220</v>
      </c>
      <c r="G136" s="244"/>
      <c r="H136" s="247">
        <v>17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135</v>
      </c>
      <c r="AU136" s="253" t="s">
        <v>79</v>
      </c>
      <c r="AV136" s="12" t="s">
        <v>79</v>
      </c>
      <c r="AW136" s="12" t="s">
        <v>33</v>
      </c>
      <c r="AX136" s="12" t="s">
        <v>77</v>
      </c>
      <c r="AY136" s="253" t="s">
        <v>122</v>
      </c>
    </row>
    <row r="137" s="1" customFormat="1" ht="16.5" customHeight="1">
      <c r="B137" s="45"/>
      <c r="C137" s="220" t="s">
        <v>220</v>
      </c>
      <c r="D137" s="220" t="s">
        <v>125</v>
      </c>
      <c r="E137" s="221" t="s">
        <v>178</v>
      </c>
      <c r="F137" s="222" t="s">
        <v>418</v>
      </c>
      <c r="G137" s="223" t="s">
        <v>193</v>
      </c>
      <c r="H137" s="224">
        <v>1</v>
      </c>
      <c r="I137" s="225"/>
      <c r="J137" s="226">
        <f>ROUND(I137*H137,2)</f>
        <v>0</v>
      </c>
      <c r="K137" s="222" t="s">
        <v>21</v>
      </c>
      <c r="L137" s="71"/>
      <c r="M137" s="227" t="s">
        <v>21</v>
      </c>
      <c r="N137" s="228" t="s">
        <v>40</v>
      </c>
      <c r="O137" s="46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AR137" s="23" t="s">
        <v>129</v>
      </c>
      <c r="AT137" s="23" t="s">
        <v>125</v>
      </c>
      <c r="AU137" s="23" t="s">
        <v>79</v>
      </c>
      <c r="AY137" s="23" t="s">
        <v>122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77</v>
      </c>
      <c r="BK137" s="231">
        <f>ROUND(I137*H137,2)</f>
        <v>0</v>
      </c>
      <c r="BL137" s="23" t="s">
        <v>129</v>
      </c>
      <c r="BM137" s="23" t="s">
        <v>419</v>
      </c>
    </row>
    <row r="138" s="12" customFormat="1">
      <c r="B138" s="243"/>
      <c r="C138" s="244"/>
      <c r="D138" s="234" t="s">
        <v>135</v>
      </c>
      <c r="E138" s="245" t="s">
        <v>21</v>
      </c>
      <c r="F138" s="246" t="s">
        <v>77</v>
      </c>
      <c r="G138" s="244"/>
      <c r="H138" s="247">
        <v>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AT138" s="253" t="s">
        <v>135</v>
      </c>
      <c r="AU138" s="253" t="s">
        <v>79</v>
      </c>
      <c r="AV138" s="12" t="s">
        <v>79</v>
      </c>
      <c r="AW138" s="12" t="s">
        <v>33</v>
      </c>
      <c r="AX138" s="12" t="s">
        <v>77</v>
      </c>
      <c r="AY138" s="253" t="s">
        <v>122</v>
      </c>
    </row>
    <row r="139" s="1" customFormat="1" ht="16.5" customHeight="1">
      <c r="B139" s="45"/>
      <c r="C139" s="220" t="s">
        <v>420</v>
      </c>
      <c r="D139" s="220" t="s">
        <v>125</v>
      </c>
      <c r="E139" s="221" t="s">
        <v>182</v>
      </c>
      <c r="F139" s="222" t="s">
        <v>421</v>
      </c>
      <c r="G139" s="223" t="s">
        <v>193</v>
      </c>
      <c r="H139" s="224">
        <v>16</v>
      </c>
      <c r="I139" s="225"/>
      <c r="J139" s="226">
        <f>ROUND(I139*H139,2)</f>
        <v>0</v>
      </c>
      <c r="K139" s="222" t="s">
        <v>21</v>
      </c>
      <c r="L139" s="71"/>
      <c r="M139" s="227" t="s">
        <v>21</v>
      </c>
      <c r="N139" s="228" t="s">
        <v>40</v>
      </c>
      <c r="O139" s="46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AR139" s="23" t="s">
        <v>129</v>
      </c>
      <c r="AT139" s="23" t="s">
        <v>125</v>
      </c>
      <c r="AU139" s="23" t="s">
        <v>79</v>
      </c>
      <c r="AY139" s="23" t="s">
        <v>122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23" t="s">
        <v>77</v>
      </c>
      <c r="BK139" s="231">
        <f>ROUND(I139*H139,2)</f>
        <v>0</v>
      </c>
      <c r="BL139" s="23" t="s">
        <v>129</v>
      </c>
      <c r="BM139" s="23" t="s">
        <v>422</v>
      </c>
    </row>
    <row r="140" s="11" customFormat="1">
      <c r="B140" s="232"/>
      <c r="C140" s="233"/>
      <c r="D140" s="234" t="s">
        <v>135</v>
      </c>
      <c r="E140" s="235" t="s">
        <v>21</v>
      </c>
      <c r="F140" s="236" t="s">
        <v>423</v>
      </c>
      <c r="G140" s="233"/>
      <c r="H140" s="235" t="s">
        <v>21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135</v>
      </c>
      <c r="AU140" s="242" t="s">
        <v>79</v>
      </c>
      <c r="AV140" s="11" t="s">
        <v>77</v>
      </c>
      <c r="AW140" s="11" t="s">
        <v>33</v>
      </c>
      <c r="AX140" s="11" t="s">
        <v>69</v>
      </c>
      <c r="AY140" s="242" t="s">
        <v>122</v>
      </c>
    </row>
    <row r="141" s="11" customFormat="1">
      <c r="B141" s="232"/>
      <c r="C141" s="233"/>
      <c r="D141" s="234" t="s">
        <v>135</v>
      </c>
      <c r="E141" s="235" t="s">
        <v>21</v>
      </c>
      <c r="F141" s="236" t="s">
        <v>424</v>
      </c>
      <c r="G141" s="233"/>
      <c r="H141" s="235" t="s">
        <v>21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135</v>
      </c>
      <c r="AU141" s="242" t="s">
        <v>79</v>
      </c>
      <c r="AV141" s="11" t="s">
        <v>77</v>
      </c>
      <c r="AW141" s="11" t="s">
        <v>33</v>
      </c>
      <c r="AX141" s="11" t="s">
        <v>69</v>
      </c>
      <c r="AY141" s="242" t="s">
        <v>122</v>
      </c>
    </row>
    <row r="142" s="12" customFormat="1">
      <c r="B142" s="243"/>
      <c r="C142" s="244"/>
      <c r="D142" s="234" t="s">
        <v>135</v>
      </c>
      <c r="E142" s="245" t="s">
        <v>21</v>
      </c>
      <c r="F142" s="246" t="s">
        <v>214</v>
      </c>
      <c r="G142" s="244"/>
      <c r="H142" s="247">
        <v>16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135</v>
      </c>
      <c r="AU142" s="253" t="s">
        <v>79</v>
      </c>
      <c r="AV142" s="12" t="s">
        <v>79</v>
      </c>
      <c r="AW142" s="12" t="s">
        <v>33</v>
      </c>
      <c r="AX142" s="12" t="s">
        <v>77</v>
      </c>
      <c r="AY142" s="253" t="s">
        <v>122</v>
      </c>
    </row>
    <row r="143" s="1" customFormat="1" ht="16.5" customHeight="1">
      <c r="B143" s="45"/>
      <c r="C143" s="220" t="s">
        <v>425</v>
      </c>
      <c r="D143" s="220" t="s">
        <v>125</v>
      </c>
      <c r="E143" s="221" t="s">
        <v>426</v>
      </c>
      <c r="F143" s="222" t="s">
        <v>427</v>
      </c>
      <c r="G143" s="223" t="s">
        <v>193</v>
      </c>
      <c r="H143" s="224">
        <v>4</v>
      </c>
      <c r="I143" s="225"/>
      <c r="J143" s="226">
        <f>ROUND(I143*H143,2)</f>
        <v>0</v>
      </c>
      <c r="K143" s="222" t="s">
        <v>21</v>
      </c>
      <c r="L143" s="71"/>
      <c r="M143" s="227" t="s">
        <v>21</v>
      </c>
      <c r="N143" s="228" t="s">
        <v>40</v>
      </c>
      <c r="O143" s="46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AR143" s="23" t="s">
        <v>129</v>
      </c>
      <c r="AT143" s="23" t="s">
        <v>125</v>
      </c>
      <c r="AU143" s="23" t="s">
        <v>79</v>
      </c>
      <c r="AY143" s="23" t="s">
        <v>122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3" t="s">
        <v>77</v>
      </c>
      <c r="BK143" s="231">
        <f>ROUND(I143*H143,2)</f>
        <v>0</v>
      </c>
      <c r="BL143" s="23" t="s">
        <v>129</v>
      </c>
      <c r="BM143" s="23" t="s">
        <v>428</v>
      </c>
    </row>
    <row r="144" s="11" customFormat="1">
      <c r="B144" s="232"/>
      <c r="C144" s="233"/>
      <c r="D144" s="234" t="s">
        <v>135</v>
      </c>
      <c r="E144" s="235" t="s">
        <v>21</v>
      </c>
      <c r="F144" s="236" t="s">
        <v>429</v>
      </c>
      <c r="G144" s="233"/>
      <c r="H144" s="235" t="s">
        <v>21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135</v>
      </c>
      <c r="AU144" s="242" t="s">
        <v>79</v>
      </c>
      <c r="AV144" s="11" t="s">
        <v>77</v>
      </c>
      <c r="AW144" s="11" t="s">
        <v>33</v>
      </c>
      <c r="AX144" s="11" t="s">
        <v>69</v>
      </c>
      <c r="AY144" s="242" t="s">
        <v>122</v>
      </c>
    </row>
    <row r="145" s="11" customFormat="1">
      <c r="B145" s="232"/>
      <c r="C145" s="233"/>
      <c r="D145" s="234" t="s">
        <v>135</v>
      </c>
      <c r="E145" s="235" t="s">
        <v>21</v>
      </c>
      <c r="F145" s="236" t="s">
        <v>430</v>
      </c>
      <c r="G145" s="233"/>
      <c r="H145" s="235" t="s">
        <v>21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135</v>
      </c>
      <c r="AU145" s="242" t="s">
        <v>79</v>
      </c>
      <c r="AV145" s="11" t="s">
        <v>77</v>
      </c>
      <c r="AW145" s="11" t="s">
        <v>33</v>
      </c>
      <c r="AX145" s="11" t="s">
        <v>69</v>
      </c>
      <c r="AY145" s="242" t="s">
        <v>122</v>
      </c>
    </row>
    <row r="146" s="11" customFormat="1">
      <c r="B146" s="232"/>
      <c r="C146" s="233"/>
      <c r="D146" s="234" t="s">
        <v>135</v>
      </c>
      <c r="E146" s="235" t="s">
        <v>21</v>
      </c>
      <c r="F146" s="236" t="s">
        <v>431</v>
      </c>
      <c r="G146" s="233"/>
      <c r="H146" s="235" t="s">
        <v>21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135</v>
      </c>
      <c r="AU146" s="242" t="s">
        <v>79</v>
      </c>
      <c r="AV146" s="11" t="s">
        <v>77</v>
      </c>
      <c r="AW146" s="11" t="s">
        <v>33</v>
      </c>
      <c r="AX146" s="11" t="s">
        <v>69</v>
      </c>
      <c r="AY146" s="242" t="s">
        <v>122</v>
      </c>
    </row>
    <row r="147" s="11" customFormat="1">
      <c r="B147" s="232"/>
      <c r="C147" s="233"/>
      <c r="D147" s="234" t="s">
        <v>135</v>
      </c>
      <c r="E147" s="235" t="s">
        <v>21</v>
      </c>
      <c r="F147" s="236" t="s">
        <v>432</v>
      </c>
      <c r="G147" s="233"/>
      <c r="H147" s="235" t="s">
        <v>21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135</v>
      </c>
      <c r="AU147" s="242" t="s">
        <v>79</v>
      </c>
      <c r="AV147" s="11" t="s">
        <v>77</v>
      </c>
      <c r="AW147" s="11" t="s">
        <v>33</v>
      </c>
      <c r="AX147" s="11" t="s">
        <v>69</v>
      </c>
      <c r="AY147" s="242" t="s">
        <v>122</v>
      </c>
    </row>
    <row r="148" s="11" customFormat="1">
      <c r="B148" s="232"/>
      <c r="C148" s="233"/>
      <c r="D148" s="234" t="s">
        <v>135</v>
      </c>
      <c r="E148" s="235" t="s">
        <v>21</v>
      </c>
      <c r="F148" s="236" t="s">
        <v>433</v>
      </c>
      <c r="G148" s="233"/>
      <c r="H148" s="235" t="s">
        <v>21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135</v>
      </c>
      <c r="AU148" s="242" t="s">
        <v>79</v>
      </c>
      <c r="AV148" s="11" t="s">
        <v>77</v>
      </c>
      <c r="AW148" s="11" t="s">
        <v>33</v>
      </c>
      <c r="AX148" s="11" t="s">
        <v>69</v>
      </c>
      <c r="AY148" s="242" t="s">
        <v>122</v>
      </c>
    </row>
    <row r="149" s="12" customFormat="1">
      <c r="B149" s="243"/>
      <c r="C149" s="244"/>
      <c r="D149" s="234" t="s">
        <v>135</v>
      </c>
      <c r="E149" s="245" t="s">
        <v>21</v>
      </c>
      <c r="F149" s="246" t="s">
        <v>129</v>
      </c>
      <c r="G149" s="244"/>
      <c r="H149" s="247">
        <v>4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AT149" s="253" t="s">
        <v>135</v>
      </c>
      <c r="AU149" s="253" t="s">
        <v>79</v>
      </c>
      <c r="AV149" s="12" t="s">
        <v>79</v>
      </c>
      <c r="AW149" s="12" t="s">
        <v>33</v>
      </c>
      <c r="AX149" s="12" t="s">
        <v>77</v>
      </c>
      <c r="AY149" s="253" t="s">
        <v>122</v>
      </c>
    </row>
    <row r="150" s="1" customFormat="1" ht="25.5" customHeight="1">
      <c r="B150" s="45"/>
      <c r="C150" s="220" t="s">
        <v>434</v>
      </c>
      <c r="D150" s="220" t="s">
        <v>125</v>
      </c>
      <c r="E150" s="221" t="s">
        <v>435</v>
      </c>
      <c r="F150" s="222" t="s">
        <v>436</v>
      </c>
      <c r="G150" s="223" t="s">
        <v>244</v>
      </c>
      <c r="H150" s="224">
        <v>1116</v>
      </c>
      <c r="I150" s="225"/>
      <c r="J150" s="226">
        <f>ROUND(I150*H150,2)</f>
        <v>0</v>
      </c>
      <c r="K150" s="222" t="s">
        <v>245</v>
      </c>
      <c r="L150" s="71"/>
      <c r="M150" s="227" t="s">
        <v>21</v>
      </c>
      <c r="N150" s="228" t="s">
        <v>40</v>
      </c>
      <c r="O150" s="46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AR150" s="23" t="s">
        <v>129</v>
      </c>
      <c r="AT150" s="23" t="s">
        <v>125</v>
      </c>
      <c r="AU150" s="23" t="s">
        <v>79</v>
      </c>
      <c r="AY150" s="23" t="s">
        <v>122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23" t="s">
        <v>77</v>
      </c>
      <c r="BK150" s="231">
        <f>ROUND(I150*H150,2)</f>
        <v>0</v>
      </c>
      <c r="BL150" s="23" t="s">
        <v>129</v>
      </c>
      <c r="BM150" s="23" t="s">
        <v>437</v>
      </c>
    </row>
    <row r="151" s="12" customFormat="1">
      <c r="B151" s="243"/>
      <c r="C151" s="244"/>
      <c r="D151" s="234" t="s">
        <v>135</v>
      </c>
      <c r="E151" s="245" t="s">
        <v>21</v>
      </c>
      <c r="F151" s="246" t="s">
        <v>438</v>
      </c>
      <c r="G151" s="244"/>
      <c r="H151" s="247">
        <v>1116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AT151" s="253" t="s">
        <v>135</v>
      </c>
      <c r="AU151" s="253" t="s">
        <v>79</v>
      </c>
      <c r="AV151" s="12" t="s">
        <v>79</v>
      </c>
      <c r="AW151" s="12" t="s">
        <v>33</v>
      </c>
      <c r="AX151" s="12" t="s">
        <v>77</v>
      </c>
      <c r="AY151" s="253" t="s">
        <v>122</v>
      </c>
    </row>
    <row r="152" s="1" customFormat="1" ht="25.5" customHeight="1">
      <c r="B152" s="45"/>
      <c r="C152" s="220" t="s">
        <v>9</v>
      </c>
      <c r="D152" s="220" t="s">
        <v>125</v>
      </c>
      <c r="E152" s="221" t="s">
        <v>439</v>
      </c>
      <c r="F152" s="222" t="s">
        <v>440</v>
      </c>
      <c r="G152" s="223" t="s">
        <v>244</v>
      </c>
      <c r="H152" s="224">
        <v>1116</v>
      </c>
      <c r="I152" s="225"/>
      <c r="J152" s="226">
        <f>ROUND(I152*H152,2)</f>
        <v>0</v>
      </c>
      <c r="K152" s="222" t="s">
        <v>245</v>
      </c>
      <c r="L152" s="71"/>
      <c r="M152" s="227" t="s">
        <v>21</v>
      </c>
      <c r="N152" s="228" t="s">
        <v>40</v>
      </c>
      <c r="O152" s="46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AR152" s="23" t="s">
        <v>129</v>
      </c>
      <c r="AT152" s="23" t="s">
        <v>125</v>
      </c>
      <c r="AU152" s="23" t="s">
        <v>79</v>
      </c>
      <c r="AY152" s="23" t="s">
        <v>122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3" t="s">
        <v>77</v>
      </c>
      <c r="BK152" s="231">
        <f>ROUND(I152*H152,2)</f>
        <v>0</v>
      </c>
      <c r="BL152" s="23" t="s">
        <v>129</v>
      </c>
      <c r="BM152" s="23" t="s">
        <v>441</v>
      </c>
    </row>
    <row r="153" s="12" customFormat="1">
      <c r="B153" s="243"/>
      <c r="C153" s="244"/>
      <c r="D153" s="234" t="s">
        <v>135</v>
      </c>
      <c r="E153" s="245" t="s">
        <v>21</v>
      </c>
      <c r="F153" s="246" t="s">
        <v>438</v>
      </c>
      <c r="G153" s="244"/>
      <c r="H153" s="247">
        <v>1116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AT153" s="253" t="s">
        <v>135</v>
      </c>
      <c r="AU153" s="253" t="s">
        <v>79</v>
      </c>
      <c r="AV153" s="12" t="s">
        <v>79</v>
      </c>
      <c r="AW153" s="12" t="s">
        <v>33</v>
      </c>
      <c r="AX153" s="12" t="s">
        <v>77</v>
      </c>
      <c r="AY153" s="253" t="s">
        <v>122</v>
      </c>
    </row>
    <row r="154" s="1" customFormat="1" ht="16.5" customHeight="1">
      <c r="B154" s="45"/>
      <c r="C154" s="270" t="s">
        <v>442</v>
      </c>
      <c r="D154" s="270" t="s">
        <v>289</v>
      </c>
      <c r="E154" s="271" t="s">
        <v>443</v>
      </c>
      <c r="F154" s="272" t="s">
        <v>444</v>
      </c>
      <c r="G154" s="273" t="s">
        <v>445</v>
      </c>
      <c r="H154" s="274">
        <v>27.899999999999999</v>
      </c>
      <c r="I154" s="275"/>
      <c r="J154" s="276">
        <f>ROUND(I154*H154,2)</f>
        <v>0</v>
      </c>
      <c r="K154" s="272" t="s">
        <v>245</v>
      </c>
      <c r="L154" s="277"/>
      <c r="M154" s="278" t="s">
        <v>21</v>
      </c>
      <c r="N154" s="279" t="s">
        <v>40</v>
      </c>
      <c r="O154" s="46"/>
      <c r="P154" s="229">
        <f>O154*H154</f>
        <v>0</v>
      </c>
      <c r="Q154" s="229">
        <v>0.001</v>
      </c>
      <c r="R154" s="229">
        <f>Q154*H154</f>
        <v>0.027899999999999998</v>
      </c>
      <c r="S154" s="229">
        <v>0</v>
      </c>
      <c r="T154" s="230">
        <f>S154*H154</f>
        <v>0</v>
      </c>
      <c r="AR154" s="23" t="s">
        <v>168</v>
      </c>
      <c r="AT154" s="23" t="s">
        <v>289</v>
      </c>
      <c r="AU154" s="23" t="s">
        <v>79</v>
      </c>
      <c r="AY154" s="23" t="s">
        <v>122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23" t="s">
        <v>77</v>
      </c>
      <c r="BK154" s="231">
        <f>ROUND(I154*H154,2)</f>
        <v>0</v>
      </c>
      <c r="BL154" s="23" t="s">
        <v>129</v>
      </c>
      <c r="BM154" s="23" t="s">
        <v>446</v>
      </c>
    </row>
    <row r="155" s="12" customFormat="1">
      <c r="B155" s="243"/>
      <c r="C155" s="244"/>
      <c r="D155" s="234" t="s">
        <v>135</v>
      </c>
      <c r="E155" s="245" t="s">
        <v>21</v>
      </c>
      <c r="F155" s="246" t="s">
        <v>447</v>
      </c>
      <c r="G155" s="244"/>
      <c r="H155" s="247">
        <v>27.899999999999999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AT155" s="253" t="s">
        <v>135</v>
      </c>
      <c r="AU155" s="253" t="s">
        <v>79</v>
      </c>
      <c r="AV155" s="12" t="s">
        <v>79</v>
      </c>
      <c r="AW155" s="12" t="s">
        <v>33</v>
      </c>
      <c r="AX155" s="12" t="s">
        <v>77</v>
      </c>
      <c r="AY155" s="253" t="s">
        <v>122</v>
      </c>
    </row>
    <row r="156" s="10" customFormat="1" ht="29.88" customHeight="1">
      <c r="B156" s="204"/>
      <c r="C156" s="205"/>
      <c r="D156" s="206" t="s">
        <v>68</v>
      </c>
      <c r="E156" s="218" t="s">
        <v>79</v>
      </c>
      <c r="F156" s="218" t="s">
        <v>448</v>
      </c>
      <c r="G156" s="205"/>
      <c r="H156" s="205"/>
      <c r="I156" s="208"/>
      <c r="J156" s="219">
        <f>BK156</f>
        <v>0</v>
      </c>
      <c r="K156" s="205"/>
      <c r="L156" s="210"/>
      <c r="M156" s="211"/>
      <c r="N156" s="212"/>
      <c r="O156" s="212"/>
      <c r="P156" s="213">
        <f>SUM(P157:P188)</f>
        <v>0</v>
      </c>
      <c r="Q156" s="212"/>
      <c r="R156" s="213">
        <f>SUM(R157:R188)</f>
        <v>171.81573400000002</v>
      </c>
      <c r="S156" s="212"/>
      <c r="T156" s="214">
        <f>SUM(T157:T188)</f>
        <v>0</v>
      </c>
      <c r="AR156" s="215" t="s">
        <v>77</v>
      </c>
      <c r="AT156" s="216" t="s">
        <v>68</v>
      </c>
      <c r="AU156" s="216" t="s">
        <v>77</v>
      </c>
      <c r="AY156" s="215" t="s">
        <v>122</v>
      </c>
      <c r="BK156" s="217">
        <f>SUM(BK157:BK188)</f>
        <v>0</v>
      </c>
    </row>
    <row r="157" s="1" customFormat="1" ht="25.5" customHeight="1">
      <c r="B157" s="45"/>
      <c r="C157" s="220" t="s">
        <v>449</v>
      </c>
      <c r="D157" s="220" t="s">
        <v>125</v>
      </c>
      <c r="E157" s="221" t="s">
        <v>450</v>
      </c>
      <c r="F157" s="222" t="s">
        <v>451</v>
      </c>
      <c r="G157" s="223" t="s">
        <v>244</v>
      </c>
      <c r="H157" s="224">
        <v>210</v>
      </c>
      <c r="I157" s="225"/>
      <c r="J157" s="226">
        <f>ROUND(I157*H157,2)</f>
        <v>0</v>
      </c>
      <c r="K157" s="222" t="s">
        <v>245</v>
      </c>
      <c r="L157" s="71"/>
      <c r="M157" s="227" t="s">
        <v>21</v>
      </c>
      <c r="N157" s="228" t="s">
        <v>40</v>
      </c>
      <c r="O157" s="46"/>
      <c r="P157" s="229">
        <f>O157*H157</f>
        <v>0</v>
      </c>
      <c r="Q157" s="229">
        <v>0.00010000000000000001</v>
      </c>
      <c r="R157" s="229">
        <f>Q157*H157</f>
        <v>0.021000000000000001</v>
      </c>
      <c r="S157" s="229">
        <v>0</v>
      </c>
      <c r="T157" s="230">
        <f>S157*H157</f>
        <v>0</v>
      </c>
      <c r="AR157" s="23" t="s">
        <v>129</v>
      </c>
      <c r="AT157" s="23" t="s">
        <v>125</v>
      </c>
      <c r="AU157" s="23" t="s">
        <v>79</v>
      </c>
      <c r="AY157" s="23" t="s">
        <v>122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23" t="s">
        <v>77</v>
      </c>
      <c r="BK157" s="231">
        <f>ROUND(I157*H157,2)</f>
        <v>0</v>
      </c>
      <c r="BL157" s="23" t="s">
        <v>129</v>
      </c>
      <c r="BM157" s="23" t="s">
        <v>452</v>
      </c>
    </row>
    <row r="158" s="11" customFormat="1">
      <c r="B158" s="232"/>
      <c r="C158" s="233"/>
      <c r="D158" s="234" t="s">
        <v>135</v>
      </c>
      <c r="E158" s="235" t="s">
        <v>21</v>
      </c>
      <c r="F158" s="236" t="s">
        <v>453</v>
      </c>
      <c r="G158" s="233"/>
      <c r="H158" s="235" t="s">
        <v>21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135</v>
      </c>
      <c r="AU158" s="242" t="s">
        <v>79</v>
      </c>
      <c r="AV158" s="11" t="s">
        <v>77</v>
      </c>
      <c r="AW158" s="11" t="s">
        <v>33</v>
      </c>
      <c r="AX158" s="11" t="s">
        <v>69</v>
      </c>
      <c r="AY158" s="242" t="s">
        <v>122</v>
      </c>
    </row>
    <row r="159" s="12" customFormat="1">
      <c r="B159" s="243"/>
      <c r="C159" s="244"/>
      <c r="D159" s="234" t="s">
        <v>135</v>
      </c>
      <c r="E159" s="245" t="s">
        <v>21</v>
      </c>
      <c r="F159" s="246" t="s">
        <v>358</v>
      </c>
      <c r="G159" s="244"/>
      <c r="H159" s="247">
        <v>210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AT159" s="253" t="s">
        <v>135</v>
      </c>
      <c r="AU159" s="253" t="s">
        <v>79</v>
      </c>
      <c r="AV159" s="12" t="s">
        <v>79</v>
      </c>
      <c r="AW159" s="12" t="s">
        <v>33</v>
      </c>
      <c r="AX159" s="12" t="s">
        <v>77</v>
      </c>
      <c r="AY159" s="253" t="s">
        <v>122</v>
      </c>
    </row>
    <row r="160" s="1" customFormat="1" ht="16.5" customHeight="1">
      <c r="B160" s="45"/>
      <c r="C160" s="270" t="s">
        <v>454</v>
      </c>
      <c r="D160" s="270" t="s">
        <v>289</v>
      </c>
      <c r="E160" s="271" t="s">
        <v>455</v>
      </c>
      <c r="F160" s="272" t="s">
        <v>456</v>
      </c>
      <c r="G160" s="273" t="s">
        <v>244</v>
      </c>
      <c r="H160" s="274">
        <v>241.5</v>
      </c>
      <c r="I160" s="275"/>
      <c r="J160" s="276">
        <f>ROUND(I160*H160,2)</f>
        <v>0</v>
      </c>
      <c r="K160" s="272" t="s">
        <v>245</v>
      </c>
      <c r="L160" s="277"/>
      <c r="M160" s="278" t="s">
        <v>21</v>
      </c>
      <c r="N160" s="279" t="s">
        <v>40</v>
      </c>
      <c r="O160" s="46"/>
      <c r="P160" s="229">
        <f>O160*H160</f>
        <v>0</v>
      </c>
      <c r="Q160" s="229">
        <v>0.00020000000000000001</v>
      </c>
      <c r="R160" s="229">
        <f>Q160*H160</f>
        <v>0.048300000000000003</v>
      </c>
      <c r="S160" s="229">
        <v>0</v>
      </c>
      <c r="T160" s="230">
        <f>S160*H160</f>
        <v>0</v>
      </c>
      <c r="AR160" s="23" t="s">
        <v>168</v>
      </c>
      <c r="AT160" s="23" t="s">
        <v>289</v>
      </c>
      <c r="AU160" s="23" t="s">
        <v>79</v>
      </c>
      <c r="AY160" s="23" t="s">
        <v>122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77</v>
      </c>
      <c r="BK160" s="231">
        <f>ROUND(I160*H160,2)</f>
        <v>0</v>
      </c>
      <c r="BL160" s="23" t="s">
        <v>129</v>
      </c>
      <c r="BM160" s="23" t="s">
        <v>457</v>
      </c>
    </row>
    <row r="161" s="11" customFormat="1">
      <c r="B161" s="232"/>
      <c r="C161" s="233"/>
      <c r="D161" s="234" t="s">
        <v>135</v>
      </c>
      <c r="E161" s="235" t="s">
        <v>21</v>
      </c>
      <c r="F161" s="236" t="s">
        <v>453</v>
      </c>
      <c r="G161" s="233"/>
      <c r="H161" s="235" t="s">
        <v>21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135</v>
      </c>
      <c r="AU161" s="242" t="s">
        <v>79</v>
      </c>
      <c r="AV161" s="11" t="s">
        <v>77</v>
      </c>
      <c r="AW161" s="11" t="s">
        <v>33</v>
      </c>
      <c r="AX161" s="11" t="s">
        <v>69</v>
      </c>
      <c r="AY161" s="242" t="s">
        <v>122</v>
      </c>
    </row>
    <row r="162" s="12" customFormat="1">
      <c r="B162" s="243"/>
      <c r="C162" s="244"/>
      <c r="D162" s="234" t="s">
        <v>135</v>
      </c>
      <c r="E162" s="245" t="s">
        <v>21</v>
      </c>
      <c r="F162" s="246" t="s">
        <v>358</v>
      </c>
      <c r="G162" s="244"/>
      <c r="H162" s="247">
        <v>210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AT162" s="253" t="s">
        <v>135</v>
      </c>
      <c r="AU162" s="253" t="s">
        <v>79</v>
      </c>
      <c r="AV162" s="12" t="s">
        <v>79</v>
      </c>
      <c r="AW162" s="12" t="s">
        <v>33</v>
      </c>
      <c r="AX162" s="12" t="s">
        <v>77</v>
      </c>
      <c r="AY162" s="253" t="s">
        <v>122</v>
      </c>
    </row>
    <row r="163" s="12" customFormat="1">
      <c r="B163" s="243"/>
      <c r="C163" s="244"/>
      <c r="D163" s="234" t="s">
        <v>135</v>
      </c>
      <c r="E163" s="244"/>
      <c r="F163" s="246" t="s">
        <v>458</v>
      </c>
      <c r="G163" s="244"/>
      <c r="H163" s="247">
        <v>241.5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AT163" s="253" t="s">
        <v>135</v>
      </c>
      <c r="AU163" s="253" t="s">
        <v>79</v>
      </c>
      <c r="AV163" s="12" t="s">
        <v>79</v>
      </c>
      <c r="AW163" s="12" t="s">
        <v>6</v>
      </c>
      <c r="AX163" s="12" t="s">
        <v>77</v>
      </c>
      <c r="AY163" s="253" t="s">
        <v>122</v>
      </c>
    </row>
    <row r="164" s="1" customFormat="1" ht="51" customHeight="1">
      <c r="B164" s="45"/>
      <c r="C164" s="220" t="s">
        <v>459</v>
      </c>
      <c r="D164" s="220" t="s">
        <v>125</v>
      </c>
      <c r="E164" s="221" t="s">
        <v>460</v>
      </c>
      <c r="F164" s="222" t="s">
        <v>461</v>
      </c>
      <c r="G164" s="223" t="s">
        <v>276</v>
      </c>
      <c r="H164" s="224">
        <v>21.059999999999999</v>
      </c>
      <c r="I164" s="225"/>
      <c r="J164" s="226">
        <f>ROUND(I164*H164,2)</f>
        <v>0</v>
      </c>
      <c r="K164" s="222" t="s">
        <v>245</v>
      </c>
      <c r="L164" s="71"/>
      <c r="M164" s="227" t="s">
        <v>21</v>
      </c>
      <c r="N164" s="228" t="s">
        <v>40</v>
      </c>
      <c r="O164" s="46"/>
      <c r="P164" s="229">
        <f>O164*H164</f>
        <v>0</v>
      </c>
      <c r="Q164" s="229">
        <v>2.7258599999999999</v>
      </c>
      <c r="R164" s="229">
        <f>Q164*H164</f>
        <v>57.406611599999998</v>
      </c>
      <c r="S164" s="229">
        <v>0</v>
      </c>
      <c r="T164" s="230">
        <f>S164*H164</f>
        <v>0</v>
      </c>
      <c r="AR164" s="23" t="s">
        <v>129</v>
      </c>
      <c r="AT164" s="23" t="s">
        <v>125</v>
      </c>
      <c r="AU164" s="23" t="s">
        <v>79</v>
      </c>
      <c r="AY164" s="23" t="s">
        <v>122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77</v>
      </c>
      <c r="BK164" s="231">
        <f>ROUND(I164*H164,2)</f>
        <v>0</v>
      </c>
      <c r="BL164" s="23" t="s">
        <v>129</v>
      </c>
      <c r="BM164" s="23" t="s">
        <v>462</v>
      </c>
    </row>
    <row r="165" s="11" customFormat="1">
      <c r="B165" s="232"/>
      <c r="C165" s="233"/>
      <c r="D165" s="234" t="s">
        <v>135</v>
      </c>
      <c r="E165" s="235" t="s">
        <v>21</v>
      </c>
      <c r="F165" s="236" t="s">
        <v>463</v>
      </c>
      <c r="G165" s="233"/>
      <c r="H165" s="235" t="s">
        <v>21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135</v>
      </c>
      <c r="AU165" s="242" t="s">
        <v>79</v>
      </c>
      <c r="AV165" s="11" t="s">
        <v>77</v>
      </c>
      <c r="AW165" s="11" t="s">
        <v>33</v>
      </c>
      <c r="AX165" s="11" t="s">
        <v>69</v>
      </c>
      <c r="AY165" s="242" t="s">
        <v>122</v>
      </c>
    </row>
    <row r="166" s="11" customFormat="1">
      <c r="B166" s="232"/>
      <c r="C166" s="233"/>
      <c r="D166" s="234" t="s">
        <v>135</v>
      </c>
      <c r="E166" s="235" t="s">
        <v>21</v>
      </c>
      <c r="F166" s="236" t="s">
        <v>464</v>
      </c>
      <c r="G166" s="233"/>
      <c r="H166" s="235" t="s">
        <v>21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135</v>
      </c>
      <c r="AU166" s="242" t="s">
        <v>79</v>
      </c>
      <c r="AV166" s="11" t="s">
        <v>77</v>
      </c>
      <c r="AW166" s="11" t="s">
        <v>33</v>
      </c>
      <c r="AX166" s="11" t="s">
        <v>69</v>
      </c>
      <c r="AY166" s="242" t="s">
        <v>122</v>
      </c>
    </row>
    <row r="167" s="12" customFormat="1">
      <c r="B167" s="243"/>
      <c r="C167" s="244"/>
      <c r="D167" s="234" t="s">
        <v>135</v>
      </c>
      <c r="E167" s="245" t="s">
        <v>21</v>
      </c>
      <c r="F167" s="246" t="s">
        <v>465</v>
      </c>
      <c r="G167" s="244"/>
      <c r="H167" s="247">
        <v>28.079999999999998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AT167" s="253" t="s">
        <v>135</v>
      </c>
      <c r="AU167" s="253" t="s">
        <v>79</v>
      </c>
      <c r="AV167" s="12" t="s">
        <v>79</v>
      </c>
      <c r="AW167" s="12" t="s">
        <v>33</v>
      </c>
      <c r="AX167" s="12" t="s">
        <v>69</v>
      </c>
      <c r="AY167" s="253" t="s">
        <v>122</v>
      </c>
    </row>
    <row r="168" s="12" customFormat="1">
      <c r="B168" s="243"/>
      <c r="C168" s="244"/>
      <c r="D168" s="234" t="s">
        <v>135</v>
      </c>
      <c r="E168" s="245" t="s">
        <v>21</v>
      </c>
      <c r="F168" s="246" t="s">
        <v>466</v>
      </c>
      <c r="G168" s="244"/>
      <c r="H168" s="247">
        <v>-7.0199999999999996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AT168" s="253" t="s">
        <v>135</v>
      </c>
      <c r="AU168" s="253" t="s">
        <v>79</v>
      </c>
      <c r="AV168" s="12" t="s">
        <v>79</v>
      </c>
      <c r="AW168" s="12" t="s">
        <v>33</v>
      </c>
      <c r="AX168" s="12" t="s">
        <v>69</v>
      </c>
      <c r="AY168" s="253" t="s">
        <v>122</v>
      </c>
    </row>
    <row r="169" s="13" customFormat="1">
      <c r="B169" s="254"/>
      <c r="C169" s="255"/>
      <c r="D169" s="234" t="s">
        <v>135</v>
      </c>
      <c r="E169" s="256" t="s">
        <v>21</v>
      </c>
      <c r="F169" s="257" t="s">
        <v>213</v>
      </c>
      <c r="G169" s="255"/>
      <c r="H169" s="258">
        <v>21.059999999999999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AT169" s="264" t="s">
        <v>135</v>
      </c>
      <c r="AU169" s="264" t="s">
        <v>79</v>
      </c>
      <c r="AV169" s="13" t="s">
        <v>129</v>
      </c>
      <c r="AW169" s="13" t="s">
        <v>33</v>
      </c>
      <c r="AX169" s="13" t="s">
        <v>77</v>
      </c>
      <c r="AY169" s="264" t="s">
        <v>122</v>
      </c>
    </row>
    <row r="170" s="1" customFormat="1" ht="63.75" customHeight="1">
      <c r="B170" s="45"/>
      <c r="C170" s="220" t="s">
        <v>467</v>
      </c>
      <c r="D170" s="220" t="s">
        <v>125</v>
      </c>
      <c r="E170" s="221" t="s">
        <v>468</v>
      </c>
      <c r="F170" s="222" t="s">
        <v>469</v>
      </c>
      <c r="G170" s="223" t="s">
        <v>276</v>
      </c>
      <c r="H170" s="224">
        <v>7.0199999999999996</v>
      </c>
      <c r="I170" s="225"/>
      <c r="J170" s="226">
        <f>ROUND(I170*H170,2)</f>
        <v>0</v>
      </c>
      <c r="K170" s="222" t="s">
        <v>245</v>
      </c>
      <c r="L170" s="71"/>
      <c r="M170" s="227" t="s">
        <v>21</v>
      </c>
      <c r="N170" s="228" t="s">
        <v>40</v>
      </c>
      <c r="O170" s="46"/>
      <c r="P170" s="229">
        <f>O170*H170</f>
        <v>0</v>
      </c>
      <c r="Q170" s="229">
        <v>2.7991199999999998</v>
      </c>
      <c r="R170" s="229">
        <f>Q170*H170</f>
        <v>19.649822399999998</v>
      </c>
      <c r="S170" s="229">
        <v>0</v>
      </c>
      <c r="T170" s="230">
        <f>S170*H170</f>
        <v>0</v>
      </c>
      <c r="AR170" s="23" t="s">
        <v>129</v>
      </c>
      <c r="AT170" s="23" t="s">
        <v>125</v>
      </c>
      <c r="AU170" s="23" t="s">
        <v>79</v>
      </c>
      <c r="AY170" s="23" t="s">
        <v>122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3" t="s">
        <v>77</v>
      </c>
      <c r="BK170" s="231">
        <f>ROUND(I170*H170,2)</f>
        <v>0</v>
      </c>
      <c r="BL170" s="23" t="s">
        <v>129</v>
      </c>
      <c r="BM170" s="23" t="s">
        <v>470</v>
      </c>
    </row>
    <row r="171" s="11" customFormat="1">
      <c r="B171" s="232"/>
      <c r="C171" s="233"/>
      <c r="D171" s="234" t="s">
        <v>135</v>
      </c>
      <c r="E171" s="235" t="s">
        <v>21</v>
      </c>
      <c r="F171" s="236" t="s">
        <v>463</v>
      </c>
      <c r="G171" s="233"/>
      <c r="H171" s="235" t="s">
        <v>21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135</v>
      </c>
      <c r="AU171" s="242" t="s">
        <v>79</v>
      </c>
      <c r="AV171" s="11" t="s">
        <v>77</v>
      </c>
      <c r="AW171" s="11" t="s">
        <v>33</v>
      </c>
      <c r="AX171" s="11" t="s">
        <v>69</v>
      </c>
      <c r="AY171" s="242" t="s">
        <v>122</v>
      </c>
    </row>
    <row r="172" s="11" customFormat="1">
      <c r="B172" s="232"/>
      <c r="C172" s="233"/>
      <c r="D172" s="234" t="s">
        <v>135</v>
      </c>
      <c r="E172" s="235" t="s">
        <v>21</v>
      </c>
      <c r="F172" s="236" t="s">
        <v>471</v>
      </c>
      <c r="G172" s="233"/>
      <c r="H172" s="235" t="s">
        <v>21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135</v>
      </c>
      <c r="AU172" s="242" t="s">
        <v>79</v>
      </c>
      <c r="AV172" s="11" t="s">
        <v>77</v>
      </c>
      <c r="AW172" s="11" t="s">
        <v>33</v>
      </c>
      <c r="AX172" s="11" t="s">
        <v>69</v>
      </c>
      <c r="AY172" s="242" t="s">
        <v>122</v>
      </c>
    </row>
    <row r="173" s="12" customFormat="1">
      <c r="B173" s="243"/>
      <c r="C173" s="244"/>
      <c r="D173" s="234" t="s">
        <v>135</v>
      </c>
      <c r="E173" s="245" t="s">
        <v>21</v>
      </c>
      <c r="F173" s="246" t="s">
        <v>472</v>
      </c>
      <c r="G173" s="244"/>
      <c r="H173" s="247">
        <v>7.0199999999999996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135</v>
      </c>
      <c r="AU173" s="253" t="s">
        <v>79</v>
      </c>
      <c r="AV173" s="12" t="s">
        <v>79</v>
      </c>
      <c r="AW173" s="12" t="s">
        <v>33</v>
      </c>
      <c r="AX173" s="12" t="s">
        <v>69</v>
      </c>
      <c r="AY173" s="253" t="s">
        <v>122</v>
      </c>
    </row>
    <row r="174" s="13" customFormat="1">
      <c r="B174" s="254"/>
      <c r="C174" s="255"/>
      <c r="D174" s="234" t="s">
        <v>135</v>
      </c>
      <c r="E174" s="256" t="s">
        <v>21</v>
      </c>
      <c r="F174" s="257" t="s">
        <v>213</v>
      </c>
      <c r="G174" s="255"/>
      <c r="H174" s="258">
        <v>7.0199999999999996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AT174" s="264" t="s">
        <v>135</v>
      </c>
      <c r="AU174" s="264" t="s">
        <v>79</v>
      </c>
      <c r="AV174" s="13" t="s">
        <v>129</v>
      </c>
      <c r="AW174" s="13" t="s">
        <v>33</v>
      </c>
      <c r="AX174" s="13" t="s">
        <v>77</v>
      </c>
      <c r="AY174" s="264" t="s">
        <v>122</v>
      </c>
    </row>
    <row r="175" s="1" customFormat="1" ht="25.5" customHeight="1">
      <c r="B175" s="45"/>
      <c r="C175" s="220" t="s">
        <v>473</v>
      </c>
      <c r="D175" s="220" t="s">
        <v>125</v>
      </c>
      <c r="E175" s="221" t="s">
        <v>474</v>
      </c>
      <c r="F175" s="222" t="s">
        <v>475</v>
      </c>
      <c r="G175" s="223" t="s">
        <v>276</v>
      </c>
      <c r="H175" s="224">
        <v>8.5</v>
      </c>
      <c r="I175" s="225"/>
      <c r="J175" s="226">
        <f>ROUND(I175*H175,2)</f>
        <v>0</v>
      </c>
      <c r="K175" s="222" t="s">
        <v>151</v>
      </c>
      <c r="L175" s="71"/>
      <c r="M175" s="227" t="s">
        <v>21</v>
      </c>
      <c r="N175" s="228" t="s">
        <v>40</v>
      </c>
      <c r="O175" s="46"/>
      <c r="P175" s="229">
        <f>O175*H175</f>
        <v>0</v>
      </c>
      <c r="Q175" s="229">
        <v>2.1600000000000001</v>
      </c>
      <c r="R175" s="229">
        <f>Q175*H175</f>
        <v>18.359999999999999</v>
      </c>
      <c r="S175" s="229">
        <v>0</v>
      </c>
      <c r="T175" s="230">
        <f>S175*H175</f>
        <v>0</v>
      </c>
      <c r="AR175" s="23" t="s">
        <v>129</v>
      </c>
      <c r="AT175" s="23" t="s">
        <v>125</v>
      </c>
      <c r="AU175" s="23" t="s">
        <v>79</v>
      </c>
      <c r="AY175" s="23" t="s">
        <v>122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23" t="s">
        <v>77</v>
      </c>
      <c r="BK175" s="231">
        <f>ROUND(I175*H175,2)</f>
        <v>0</v>
      </c>
      <c r="BL175" s="23" t="s">
        <v>129</v>
      </c>
      <c r="BM175" s="23" t="s">
        <v>476</v>
      </c>
    </row>
    <row r="176" s="11" customFormat="1">
      <c r="B176" s="232"/>
      <c r="C176" s="233"/>
      <c r="D176" s="234" t="s">
        <v>135</v>
      </c>
      <c r="E176" s="235" t="s">
        <v>21</v>
      </c>
      <c r="F176" s="236" t="s">
        <v>477</v>
      </c>
      <c r="G176" s="233"/>
      <c r="H176" s="235" t="s">
        <v>21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AT176" s="242" t="s">
        <v>135</v>
      </c>
      <c r="AU176" s="242" t="s">
        <v>79</v>
      </c>
      <c r="AV176" s="11" t="s">
        <v>77</v>
      </c>
      <c r="AW176" s="11" t="s">
        <v>33</v>
      </c>
      <c r="AX176" s="11" t="s">
        <v>69</v>
      </c>
      <c r="AY176" s="242" t="s">
        <v>122</v>
      </c>
    </row>
    <row r="177" s="11" customFormat="1">
      <c r="B177" s="232"/>
      <c r="C177" s="233"/>
      <c r="D177" s="234" t="s">
        <v>135</v>
      </c>
      <c r="E177" s="235" t="s">
        <v>21</v>
      </c>
      <c r="F177" s="236" t="s">
        <v>478</v>
      </c>
      <c r="G177" s="233"/>
      <c r="H177" s="235" t="s">
        <v>21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135</v>
      </c>
      <c r="AU177" s="242" t="s">
        <v>79</v>
      </c>
      <c r="AV177" s="11" t="s">
        <v>77</v>
      </c>
      <c r="AW177" s="11" t="s">
        <v>33</v>
      </c>
      <c r="AX177" s="11" t="s">
        <v>69</v>
      </c>
      <c r="AY177" s="242" t="s">
        <v>122</v>
      </c>
    </row>
    <row r="178" s="12" customFormat="1">
      <c r="B178" s="243"/>
      <c r="C178" s="244"/>
      <c r="D178" s="234" t="s">
        <v>135</v>
      </c>
      <c r="E178" s="245" t="s">
        <v>21</v>
      </c>
      <c r="F178" s="246" t="s">
        <v>329</v>
      </c>
      <c r="G178" s="244"/>
      <c r="H178" s="247">
        <v>8.5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AT178" s="253" t="s">
        <v>135</v>
      </c>
      <c r="AU178" s="253" t="s">
        <v>79</v>
      </c>
      <c r="AV178" s="12" t="s">
        <v>79</v>
      </c>
      <c r="AW178" s="12" t="s">
        <v>33</v>
      </c>
      <c r="AX178" s="12" t="s">
        <v>77</v>
      </c>
      <c r="AY178" s="253" t="s">
        <v>122</v>
      </c>
    </row>
    <row r="179" s="1" customFormat="1" ht="16.5" customHeight="1">
      <c r="B179" s="45"/>
      <c r="C179" s="270" t="s">
        <v>479</v>
      </c>
      <c r="D179" s="270" t="s">
        <v>289</v>
      </c>
      <c r="E179" s="271" t="s">
        <v>480</v>
      </c>
      <c r="F179" s="272" t="s">
        <v>481</v>
      </c>
      <c r="G179" s="273" t="s">
        <v>300</v>
      </c>
      <c r="H179" s="274">
        <v>14.449999999999999</v>
      </c>
      <c r="I179" s="275"/>
      <c r="J179" s="276">
        <f>ROUND(I179*H179,2)</f>
        <v>0</v>
      </c>
      <c r="K179" s="272" t="s">
        <v>245</v>
      </c>
      <c r="L179" s="277"/>
      <c r="M179" s="278" t="s">
        <v>21</v>
      </c>
      <c r="N179" s="279" t="s">
        <v>40</v>
      </c>
      <c r="O179" s="46"/>
      <c r="P179" s="229">
        <f>O179*H179</f>
        <v>0</v>
      </c>
      <c r="Q179" s="229">
        <v>1</v>
      </c>
      <c r="R179" s="229">
        <f>Q179*H179</f>
        <v>14.449999999999999</v>
      </c>
      <c r="S179" s="229">
        <v>0</v>
      </c>
      <c r="T179" s="230">
        <f>S179*H179</f>
        <v>0</v>
      </c>
      <c r="AR179" s="23" t="s">
        <v>168</v>
      </c>
      <c r="AT179" s="23" t="s">
        <v>289</v>
      </c>
      <c r="AU179" s="23" t="s">
        <v>79</v>
      </c>
      <c r="AY179" s="23" t="s">
        <v>122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77</v>
      </c>
      <c r="BK179" s="231">
        <f>ROUND(I179*H179,2)</f>
        <v>0</v>
      </c>
      <c r="BL179" s="23" t="s">
        <v>129</v>
      </c>
      <c r="BM179" s="23" t="s">
        <v>482</v>
      </c>
    </row>
    <row r="180" s="12" customFormat="1">
      <c r="B180" s="243"/>
      <c r="C180" s="244"/>
      <c r="D180" s="234" t="s">
        <v>135</v>
      </c>
      <c r="E180" s="245" t="s">
        <v>21</v>
      </c>
      <c r="F180" s="246" t="s">
        <v>483</v>
      </c>
      <c r="G180" s="244"/>
      <c r="H180" s="247">
        <v>14.449999999999999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AT180" s="253" t="s">
        <v>135</v>
      </c>
      <c r="AU180" s="253" t="s">
        <v>79</v>
      </c>
      <c r="AV180" s="12" t="s">
        <v>79</v>
      </c>
      <c r="AW180" s="12" t="s">
        <v>33</v>
      </c>
      <c r="AX180" s="12" t="s">
        <v>77</v>
      </c>
      <c r="AY180" s="253" t="s">
        <v>122</v>
      </c>
    </row>
    <row r="181" s="1" customFormat="1" ht="25.5" customHeight="1">
      <c r="B181" s="45"/>
      <c r="C181" s="220" t="s">
        <v>484</v>
      </c>
      <c r="D181" s="220" t="s">
        <v>125</v>
      </c>
      <c r="E181" s="221" t="s">
        <v>485</v>
      </c>
      <c r="F181" s="222" t="s">
        <v>486</v>
      </c>
      <c r="G181" s="223" t="s">
        <v>244</v>
      </c>
      <c r="H181" s="224">
        <v>210</v>
      </c>
      <c r="I181" s="225"/>
      <c r="J181" s="226">
        <f>ROUND(I181*H181,2)</f>
        <v>0</v>
      </c>
      <c r="K181" s="222" t="s">
        <v>245</v>
      </c>
      <c r="L181" s="71"/>
      <c r="M181" s="227" t="s">
        <v>21</v>
      </c>
      <c r="N181" s="228" t="s">
        <v>40</v>
      </c>
      <c r="O181" s="46"/>
      <c r="P181" s="229">
        <f>O181*H181</f>
        <v>0</v>
      </c>
      <c r="Q181" s="229">
        <v>0.108</v>
      </c>
      <c r="R181" s="229">
        <f>Q181*H181</f>
        <v>22.68</v>
      </c>
      <c r="S181" s="229">
        <v>0</v>
      </c>
      <c r="T181" s="230">
        <f>S181*H181</f>
        <v>0</v>
      </c>
      <c r="AR181" s="23" t="s">
        <v>129</v>
      </c>
      <c r="AT181" s="23" t="s">
        <v>125</v>
      </c>
      <c r="AU181" s="23" t="s">
        <v>79</v>
      </c>
      <c r="AY181" s="23" t="s">
        <v>122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23" t="s">
        <v>77</v>
      </c>
      <c r="BK181" s="231">
        <f>ROUND(I181*H181,2)</f>
        <v>0</v>
      </c>
      <c r="BL181" s="23" t="s">
        <v>129</v>
      </c>
      <c r="BM181" s="23" t="s">
        <v>487</v>
      </c>
    </row>
    <row r="182" s="11" customFormat="1">
      <c r="B182" s="232"/>
      <c r="C182" s="233"/>
      <c r="D182" s="234" t="s">
        <v>135</v>
      </c>
      <c r="E182" s="235" t="s">
        <v>21</v>
      </c>
      <c r="F182" s="236" t="s">
        <v>488</v>
      </c>
      <c r="G182" s="233"/>
      <c r="H182" s="235" t="s">
        <v>21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135</v>
      </c>
      <c r="AU182" s="242" t="s">
        <v>79</v>
      </c>
      <c r="AV182" s="11" t="s">
        <v>77</v>
      </c>
      <c r="AW182" s="11" t="s">
        <v>33</v>
      </c>
      <c r="AX182" s="11" t="s">
        <v>69</v>
      </c>
      <c r="AY182" s="242" t="s">
        <v>122</v>
      </c>
    </row>
    <row r="183" s="12" customFormat="1">
      <c r="B183" s="243"/>
      <c r="C183" s="244"/>
      <c r="D183" s="234" t="s">
        <v>135</v>
      </c>
      <c r="E183" s="245" t="s">
        <v>21</v>
      </c>
      <c r="F183" s="246" t="s">
        <v>489</v>
      </c>
      <c r="G183" s="244"/>
      <c r="H183" s="247">
        <v>210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AT183" s="253" t="s">
        <v>135</v>
      </c>
      <c r="AU183" s="253" t="s">
        <v>79</v>
      </c>
      <c r="AV183" s="12" t="s">
        <v>79</v>
      </c>
      <c r="AW183" s="12" t="s">
        <v>33</v>
      </c>
      <c r="AX183" s="12" t="s">
        <v>69</v>
      </c>
      <c r="AY183" s="253" t="s">
        <v>122</v>
      </c>
    </row>
    <row r="184" s="13" customFormat="1">
      <c r="B184" s="254"/>
      <c r="C184" s="255"/>
      <c r="D184" s="234" t="s">
        <v>135</v>
      </c>
      <c r="E184" s="256" t="s">
        <v>358</v>
      </c>
      <c r="F184" s="257" t="s">
        <v>213</v>
      </c>
      <c r="G184" s="255"/>
      <c r="H184" s="258">
        <v>210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AT184" s="264" t="s">
        <v>135</v>
      </c>
      <c r="AU184" s="264" t="s">
        <v>79</v>
      </c>
      <c r="AV184" s="13" t="s">
        <v>129</v>
      </c>
      <c r="AW184" s="13" t="s">
        <v>33</v>
      </c>
      <c r="AX184" s="13" t="s">
        <v>77</v>
      </c>
      <c r="AY184" s="264" t="s">
        <v>122</v>
      </c>
    </row>
    <row r="185" s="1" customFormat="1" ht="16.5" customHeight="1">
      <c r="B185" s="45"/>
      <c r="C185" s="270" t="s">
        <v>334</v>
      </c>
      <c r="D185" s="270" t="s">
        <v>289</v>
      </c>
      <c r="E185" s="271" t="s">
        <v>490</v>
      </c>
      <c r="F185" s="272" t="s">
        <v>491</v>
      </c>
      <c r="G185" s="273" t="s">
        <v>253</v>
      </c>
      <c r="H185" s="274">
        <v>35</v>
      </c>
      <c r="I185" s="275"/>
      <c r="J185" s="276">
        <f>ROUND(I185*H185,2)</f>
        <v>0</v>
      </c>
      <c r="K185" s="272" t="s">
        <v>245</v>
      </c>
      <c r="L185" s="277"/>
      <c r="M185" s="278" t="s">
        <v>21</v>
      </c>
      <c r="N185" s="279" t="s">
        <v>40</v>
      </c>
      <c r="O185" s="46"/>
      <c r="P185" s="229">
        <f>O185*H185</f>
        <v>0</v>
      </c>
      <c r="Q185" s="229">
        <v>1.1200000000000001</v>
      </c>
      <c r="R185" s="229">
        <f>Q185*H185</f>
        <v>39.200000000000003</v>
      </c>
      <c r="S185" s="229">
        <v>0</v>
      </c>
      <c r="T185" s="230">
        <f>S185*H185</f>
        <v>0</v>
      </c>
      <c r="AR185" s="23" t="s">
        <v>168</v>
      </c>
      <c r="AT185" s="23" t="s">
        <v>289</v>
      </c>
      <c r="AU185" s="23" t="s">
        <v>79</v>
      </c>
      <c r="AY185" s="23" t="s">
        <v>122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23" t="s">
        <v>77</v>
      </c>
      <c r="BK185" s="231">
        <f>ROUND(I185*H185,2)</f>
        <v>0</v>
      </c>
      <c r="BL185" s="23" t="s">
        <v>129</v>
      </c>
      <c r="BM185" s="23" t="s">
        <v>492</v>
      </c>
    </row>
    <row r="186" s="11" customFormat="1">
      <c r="B186" s="232"/>
      <c r="C186" s="233"/>
      <c r="D186" s="234" t="s">
        <v>135</v>
      </c>
      <c r="E186" s="235" t="s">
        <v>21</v>
      </c>
      <c r="F186" s="236" t="s">
        <v>453</v>
      </c>
      <c r="G186" s="233"/>
      <c r="H186" s="235" t="s">
        <v>21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135</v>
      </c>
      <c r="AU186" s="242" t="s">
        <v>79</v>
      </c>
      <c r="AV186" s="11" t="s">
        <v>77</v>
      </c>
      <c r="AW186" s="11" t="s">
        <v>33</v>
      </c>
      <c r="AX186" s="11" t="s">
        <v>69</v>
      </c>
      <c r="AY186" s="242" t="s">
        <v>122</v>
      </c>
    </row>
    <row r="187" s="11" customFormat="1">
      <c r="B187" s="232"/>
      <c r="C187" s="233"/>
      <c r="D187" s="234" t="s">
        <v>135</v>
      </c>
      <c r="E187" s="235" t="s">
        <v>21</v>
      </c>
      <c r="F187" s="236" t="s">
        <v>493</v>
      </c>
      <c r="G187" s="233"/>
      <c r="H187" s="235" t="s">
        <v>21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135</v>
      </c>
      <c r="AU187" s="242" t="s">
        <v>79</v>
      </c>
      <c r="AV187" s="11" t="s">
        <v>77</v>
      </c>
      <c r="AW187" s="11" t="s">
        <v>33</v>
      </c>
      <c r="AX187" s="11" t="s">
        <v>69</v>
      </c>
      <c r="AY187" s="242" t="s">
        <v>122</v>
      </c>
    </row>
    <row r="188" s="12" customFormat="1">
      <c r="B188" s="243"/>
      <c r="C188" s="244"/>
      <c r="D188" s="234" t="s">
        <v>135</v>
      </c>
      <c r="E188" s="245" t="s">
        <v>21</v>
      </c>
      <c r="F188" s="246" t="s">
        <v>494</v>
      </c>
      <c r="G188" s="244"/>
      <c r="H188" s="247">
        <v>35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AT188" s="253" t="s">
        <v>135</v>
      </c>
      <c r="AU188" s="253" t="s">
        <v>79</v>
      </c>
      <c r="AV188" s="12" t="s">
        <v>79</v>
      </c>
      <c r="AW188" s="12" t="s">
        <v>33</v>
      </c>
      <c r="AX188" s="12" t="s">
        <v>77</v>
      </c>
      <c r="AY188" s="253" t="s">
        <v>122</v>
      </c>
    </row>
    <row r="189" s="10" customFormat="1" ht="29.88" customHeight="1">
      <c r="B189" s="204"/>
      <c r="C189" s="205"/>
      <c r="D189" s="206" t="s">
        <v>68</v>
      </c>
      <c r="E189" s="218" t="s">
        <v>137</v>
      </c>
      <c r="F189" s="218" t="s">
        <v>495</v>
      </c>
      <c r="G189" s="205"/>
      <c r="H189" s="205"/>
      <c r="I189" s="208"/>
      <c r="J189" s="219">
        <f>BK189</f>
        <v>0</v>
      </c>
      <c r="K189" s="205"/>
      <c r="L189" s="210"/>
      <c r="M189" s="211"/>
      <c r="N189" s="212"/>
      <c r="O189" s="212"/>
      <c r="P189" s="213">
        <f>SUM(P190:P223)</f>
        <v>0</v>
      </c>
      <c r="Q189" s="212"/>
      <c r="R189" s="213">
        <f>SUM(R190:R223)</f>
        <v>63.165045339999999</v>
      </c>
      <c r="S189" s="212"/>
      <c r="T189" s="214">
        <f>SUM(T190:T223)</f>
        <v>0</v>
      </c>
      <c r="AR189" s="215" t="s">
        <v>77</v>
      </c>
      <c r="AT189" s="216" t="s">
        <v>68</v>
      </c>
      <c r="AU189" s="216" t="s">
        <v>77</v>
      </c>
      <c r="AY189" s="215" t="s">
        <v>122</v>
      </c>
      <c r="BK189" s="217">
        <f>SUM(BK190:BK223)</f>
        <v>0</v>
      </c>
    </row>
    <row r="190" s="1" customFormat="1" ht="63.75" customHeight="1">
      <c r="B190" s="45"/>
      <c r="C190" s="220" t="s">
        <v>496</v>
      </c>
      <c r="D190" s="220" t="s">
        <v>125</v>
      </c>
      <c r="E190" s="221" t="s">
        <v>497</v>
      </c>
      <c r="F190" s="222" t="s">
        <v>498</v>
      </c>
      <c r="G190" s="223" t="s">
        <v>276</v>
      </c>
      <c r="H190" s="224">
        <v>3.8399999999999999</v>
      </c>
      <c r="I190" s="225"/>
      <c r="J190" s="226">
        <f>ROUND(I190*H190,2)</f>
        <v>0</v>
      </c>
      <c r="K190" s="222" t="s">
        <v>245</v>
      </c>
      <c r="L190" s="71"/>
      <c r="M190" s="227" t="s">
        <v>21</v>
      </c>
      <c r="N190" s="228" t="s">
        <v>40</v>
      </c>
      <c r="O190" s="46"/>
      <c r="P190" s="229">
        <f>O190*H190</f>
        <v>0</v>
      </c>
      <c r="Q190" s="229">
        <v>2.8967999999999998</v>
      </c>
      <c r="R190" s="229">
        <f>Q190*H190</f>
        <v>11.123711999999999</v>
      </c>
      <c r="S190" s="229">
        <v>0</v>
      </c>
      <c r="T190" s="230">
        <f>S190*H190</f>
        <v>0</v>
      </c>
      <c r="AR190" s="23" t="s">
        <v>129</v>
      </c>
      <c r="AT190" s="23" t="s">
        <v>125</v>
      </c>
      <c r="AU190" s="23" t="s">
        <v>79</v>
      </c>
      <c r="AY190" s="23" t="s">
        <v>122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23" t="s">
        <v>77</v>
      </c>
      <c r="BK190" s="231">
        <f>ROUND(I190*H190,2)</f>
        <v>0</v>
      </c>
      <c r="BL190" s="23" t="s">
        <v>129</v>
      </c>
      <c r="BM190" s="23" t="s">
        <v>499</v>
      </c>
    </row>
    <row r="191" s="11" customFormat="1">
      <c r="B191" s="232"/>
      <c r="C191" s="233"/>
      <c r="D191" s="234" t="s">
        <v>135</v>
      </c>
      <c r="E191" s="235" t="s">
        <v>21</v>
      </c>
      <c r="F191" s="236" t="s">
        <v>500</v>
      </c>
      <c r="G191" s="233"/>
      <c r="H191" s="235" t="s">
        <v>21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135</v>
      </c>
      <c r="AU191" s="242" t="s">
        <v>79</v>
      </c>
      <c r="AV191" s="11" t="s">
        <v>77</v>
      </c>
      <c r="AW191" s="11" t="s">
        <v>33</v>
      </c>
      <c r="AX191" s="11" t="s">
        <v>69</v>
      </c>
      <c r="AY191" s="242" t="s">
        <v>122</v>
      </c>
    </row>
    <row r="192" s="12" customFormat="1">
      <c r="B192" s="243"/>
      <c r="C192" s="244"/>
      <c r="D192" s="234" t="s">
        <v>135</v>
      </c>
      <c r="E192" s="245" t="s">
        <v>21</v>
      </c>
      <c r="F192" s="246" t="s">
        <v>335</v>
      </c>
      <c r="G192" s="244"/>
      <c r="H192" s="247">
        <v>3.8399999999999999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AT192" s="253" t="s">
        <v>135</v>
      </c>
      <c r="AU192" s="253" t="s">
        <v>79</v>
      </c>
      <c r="AV192" s="12" t="s">
        <v>79</v>
      </c>
      <c r="AW192" s="12" t="s">
        <v>33</v>
      </c>
      <c r="AX192" s="12" t="s">
        <v>77</v>
      </c>
      <c r="AY192" s="253" t="s">
        <v>122</v>
      </c>
    </row>
    <row r="193" s="1" customFormat="1" ht="63.75" customHeight="1">
      <c r="B193" s="45"/>
      <c r="C193" s="220" t="s">
        <v>501</v>
      </c>
      <c r="D193" s="220" t="s">
        <v>125</v>
      </c>
      <c r="E193" s="221" t="s">
        <v>502</v>
      </c>
      <c r="F193" s="222" t="s">
        <v>503</v>
      </c>
      <c r="G193" s="223" t="s">
        <v>276</v>
      </c>
      <c r="H193" s="224">
        <v>0.5</v>
      </c>
      <c r="I193" s="225"/>
      <c r="J193" s="226">
        <f>ROUND(I193*H193,2)</f>
        <v>0</v>
      </c>
      <c r="K193" s="222" t="s">
        <v>245</v>
      </c>
      <c r="L193" s="71"/>
      <c r="M193" s="227" t="s">
        <v>21</v>
      </c>
      <c r="N193" s="228" t="s">
        <v>40</v>
      </c>
      <c r="O193" s="46"/>
      <c r="P193" s="229">
        <f>O193*H193</f>
        <v>0</v>
      </c>
      <c r="Q193" s="229">
        <v>2.8801600000000001</v>
      </c>
      <c r="R193" s="229">
        <f>Q193*H193</f>
        <v>1.44008</v>
      </c>
      <c r="S193" s="229">
        <v>0</v>
      </c>
      <c r="T193" s="230">
        <f>S193*H193</f>
        <v>0</v>
      </c>
      <c r="AR193" s="23" t="s">
        <v>129</v>
      </c>
      <c r="AT193" s="23" t="s">
        <v>125</v>
      </c>
      <c r="AU193" s="23" t="s">
        <v>79</v>
      </c>
      <c r="AY193" s="23" t="s">
        <v>122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3" t="s">
        <v>77</v>
      </c>
      <c r="BK193" s="231">
        <f>ROUND(I193*H193,2)</f>
        <v>0</v>
      </c>
      <c r="BL193" s="23" t="s">
        <v>129</v>
      </c>
      <c r="BM193" s="23" t="s">
        <v>504</v>
      </c>
    </row>
    <row r="194" s="11" customFormat="1">
      <c r="B194" s="232"/>
      <c r="C194" s="233"/>
      <c r="D194" s="234" t="s">
        <v>135</v>
      </c>
      <c r="E194" s="235" t="s">
        <v>21</v>
      </c>
      <c r="F194" s="236" t="s">
        <v>505</v>
      </c>
      <c r="G194" s="233"/>
      <c r="H194" s="235" t="s">
        <v>21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135</v>
      </c>
      <c r="AU194" s="242" t="s">
        <v>79</v>
      </c>
      <c r="AV194" s="11" t="s">
        <v>77</v>
      </c>
      <c r="AW194" s="11" t="s">
        <v>33</v>
      </c>
      <c r="AX194" s="11" t="s">
        <v>69</v>
      </c>
      <c r="AY194" s="242" t="s">
        <v>122</v>
      </c>
    </row>
    <row r="195" s="12" customFormat="1">
      <c r="B195" s="243"/>
      <c r="C195" s="244"/>
      <c r="D195" s="234" t="s">
        <v>135</v>
      </c>
      <c r="E195" s="245" t="s">
        <v>21</v>
      </c>
      <c r="F195" s="246" t="s">
        <v>295</v>
      </c>
      <c r="G195" s="244"/>
      <c r="H195" s="247">
        <v>0.5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AT195" s="253" t="s">
        <v>135</v>
      </c>
      <c r="AU195" s="253" t="s">
        <v>79</v>
      </c>
      <c r="AV195" s="12" t="s">
        <v>79</v>
      </c>
      <c r="AW195" s="12" t="s">
        <v>33</v>
      </c>
      <c r="AX195" s="12" t="s">
        <v>77</v>
      </c>
      <c r="AY195" s="253" t="s">
        <v>122</v>
      </c>
    </row>
    <row r="196" s="1" customFormat="1" ht="63.75" customHeight="1">
      <c r="B196" s="45"/>
      <c r="C196" s="220" t="s">
        <v>506</v>
      </c>
      <c r="D196" s="220" t="s">
        <v>125</v>
      </c>
      <c r="E196" s="221" t="s">
        <v>507</v>
      </c>
      <c r="F196" s="222" t="s">
        <v>508</v>
      </c>
      <c r="G196" s="223" t="s">
        <v>276</v>
      </c>
      <c r="H196" s="224">
        <v>16</v>
      </c>
      <c r="I196" s="225"/>
      <c r="J196" s="226">
        <f>ROUND(I196*H196,2)</f>
        <v>0</v>
      </c>
      <c r="K196" s="222" t="s">
        <v>151</v>
      </c>
      <c r="L196" s="71"/>
      <c r="M196" s="227" t="s">
        <v>21</v>
      </c>
      <c r="N196" s="228" t="s">
        <v>40</v>
      </c>
      <c r="O196" s="46"/>
      <c r="P196" s="229">
        <f>O196*H196</f>
        <v>0</v>
      </c>
      <c r="Q196" s="229">
        <v>3.11388</v>
      </c>
      <c r="R196" s="229">
        <f>Q196*H196</f>
        <v>49.82208</v>
      </c>
      <c r="S196" s="229">
        <v>0</v>
      </c>
      <c r="T196" s="230">
        <f>S196*H196</f>
        <v>0</v>
      </c>
      <c r="AR196" s="23" t="s">
        <v>129</v>
      </c>
      <c r="AT196" s="23" t="s">
        <v>125</v>
      </c>
      <c r="AU196" s="23" t="s">
        <v>79</v>
      </c>
      <c r="AY196" s="23" t="s">
        <v>122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23" t="s">
        <v>77</v>
      </c>
      <c r="BK196" s="231">
        <f>ROUND(I196*H196,2)</f>
        <v>0</v>
      </c>
      <c r="BL196" s="23" t="s">
        <v>129</v>
      </c>
      <c r="BM196" s="23" t="s">
        <v>509</v>
      </c>
    </row>
    <row r="197" s="11" customFormat="1">
      <c r="B197" s="232"/>
      <c r="C197" s="233"/>
      <c r="D197" s="234" t="s">
        <v>135</v>
      </c>
      <c r="E197" s="235" t="s">
        <v>21</v>
      </c>
      <c r="F197" s="236" t="s">
        <v>477</v>
      </c>
      <c r="G197" s="233"/>
      <c r="H197" s="235" t="s">
        <v>21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135</v>
      </c>
      <c r="AU197" s="242" t="s">
        <v>79</v>
      </c>
      <c r="AV197" s="11" t="s">
        <v>77</v>
      </c>
      <c r="AW197" s="11" t="s">
        <v>33</v>
      </c>
      <c r="AX197" s="11" t="s">
        <v>69</v>
      </c>
      <c r="AY197" s="242" t="s">
        <v>122</v>
      </c>
    </row>
    <row r="198" s="11" customFormat="1">
      <c r="B198" s="232"/>
      <c r="C198" s="233"/>
      <c r="D198" s="234" t="s">
        <v>135</v>
      </c>
      <c r="E198" s="235" t="s">
        <v>21</v>
      </c>
      <c r="F198" s="236" t="s">
        <v>510</v>
      </c>
      <c r="G198" s="233"/>
      <c r="H198" s="235" t="s">
        <v>21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135</v>
      </c>
      <c r="AU198" s="242" t="s">
        <v>79</v>
      </c>
      <c r="AV198" s="11" t="s">
        <v>77</v>
      </c>
      <c r="AW198" s="11" t="s">
        <v>33</v>
      </c>
      <c r="AX198" s="11" t="s">
        <v>69</v>
      </c>
      <c r="AY198" s="242" t="s">
        <v>122</v>
      </c>
    </row>
    <row r="199" s="12" customFormat="1">
      <c r="B199" s="243"/>
      <c r="C199" s="244"/>
      <c r="D199" s="234" t="s">
        <v>135</v>
      </c>
      <c r="E199" s="245" t="s">
        <v>350</v>
      </c>
      <c r="F199" s="246" t="s">
        <v>214</v>
      </c>
      <c r="G199" s="244"/>
      <c r="H199" s="247">
        <v>16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AT199" s="253" t="s">
        <v>135</v>
      </c>
      <c r="AU199" s="253" t="s">
        <v>79</v>
      </c>
      <c r="AV199" s="12" t="s">
        <v>79</v>
      </c>
      <c r="AW199" s="12" t="s">
        <v>33</v>
      </c>
      <c r="AX199" s="12" t="s">
        <v>77</v>
      </c>
      <c r="AY199" s="253" t="s">
        <v>122</v>
      </c>
    </row>
    <row r="200" s="1" customFormat="1" ht="51" customHeight="1">
      <c r="B200" s="45"/>
      <c r="C200" s="220" t="s">
        <v>511</v>
      </c>
      <c r="D200" s="220" t="s">
        <v>125</v>
      </c>
      <c r="E200" s="221" t="s">
        <v>512</v>
      </c>
      <c r="F200" s="222" t="s">
        <v>513</v>
      </c>
      <c r="G200" s="223" t="s">
        <v>276</v>
      </c>
      <c r="H200" s="224">
        <v>8</v>
      </c>
      <c r="I200" s="225"/>
      <c r="J200" s="226">
        <f>ROUND(I200*H200,2)</f>
        <v>0</v>
      </c>
      <c r="K200" s="222" t="s">
        <v>151</v>
      </c>
      <c r="L200" s="71"/>
      <c r="M200" s="227" t="s">
        <v>21</v>
      </c>
      <c r="N200" s="228" t="s">
        <v>40</v>
      </c>
      <c r="O200" s="46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AR200" s="23" t="s">
        <v>129</v>
      </c>
      <c r="AT200" s="23" t="s">
        <v>125</v>
      </c>
      <c r="AU200" s="23" t="s">
        <v>79</v>
      </c>
      <c r="AY200" s="23" t="s">
        <v>122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3" t="s">
        <v>77</v>
      </c>
      <c r="BK200" s="231">
        <f>ROUND(I200*H200,2)</f>
        <v>0</v>
      </c>
      <c r="BL200" s="23" t="s">
        <v>129</v>
      </c>
      <c r="BM200" s="23" t="s">
        <v>514</v>
      </c>
    </row>
    <row r="201" s="11" customFormat="1">
      <c r="B201" s="232"/>
      <c r="C201" s="233"/>
      <c r="D201" s="234" t="s">
        <v>135</v>
      </c>
      <c r="E201" s="235" t="s">
        <v>21</v>
      </c>
      <c r="F201" s="236" t="s">
        <v>515</v>
      </c>
      <c r="G201" s="233"/>
      <c r="H201" s="235" t="s">
        <v>21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AT201" s="242" t="s">
        <v>135</v>
      </c>
      <c r="AU201" s="242" t="s">
        <v>79</v>
      </c>
      <c r="AV201" s="11" t="s">
        <v>77</v>
      </c>
      <c r="AW201" s="11" t="s">
        <v>33</v>
      </c>
      <c r="AX201" s="11" t="s">
        <v>69</v>
      </c>
      <c r="AY201" s="242" t="s">
        <v>122</v>
      </c>
    </row>
    <row r="202" s="11" customFormat="1">
      <c r="B202" s="232"/>
      <c r="C202" s="233"/>
      <c r="D202" s="234" t="s">
        <v>135</v>
      </c>
      <c r="E202" s="235" t="s">
        <v>21</v>
      </c>
      <c r="F202" s="236" t="s">
        <v>516</v>
      </c>
      <c r="G202" s="233"/>
      <c r="H202" s="235" t="s">
        <v>21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135</v>
      </c>
      <c r="AU202" s="242" t="s">
        <v>79</v>
      </c>
      <c r="AV202" s="11" t="s">
        <v>77</v>
      </c>
      <c r="AW202" s="11" t="s">
        <v>33</v>
      </c>
      <c r="AX202" s="11" t="s">
        <v>69</v>
      </c>
      <c r="AY202" s="242" t="s">
        <v>122</v>
      </c>
    </row>
    <row r="203" s="12" customFormat="1">
      <c r="B203" s="243"/>
      <c r="C203" s="244"/>
      <c r="D203" s="234" t="s">
        <v>135</v>
      </c>
      <c r="E203" s="245" t="s">
        <v>21</v>
      </c>
      <c r="F203" s="246" t="s">
        <v>517</v>
      </c>
      <c r="G203" s="244"/>
      <c r="H203" s="247">
        <v>1.3999999999999999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AT203" s="253" t="s">
        <v>135</v>
      </c>
      <c r="AU203" s="253" t="s">
        <v>79</v>
      </c>
      <c r="AV203" s="12" t="s">
        <v>79</v>
      </c>
      <c r="AW203" s="12" t="s">
        <v>33</v>
      </c>
      <c r="AX203" s="12" t="s">
        <v>69</v>
      </c>
      <c r="AY203" s="253" t="s">
        <v>122</v>
      </c>
    </row>
    <row r="204" s="11" customFormat="1">
      <c r="B204" s="232"/>
      <c r="C204" s="233"/>
      <c r="D204" s="234" t="s">
        <v>135</v>
      </c>
      <c r="E204" s="235" t="s">
        <v>21</v>
      </c>
      <c r="F204" s="236" t="s">
        <v>518</v>
      </c>
      <c r="G204" s="233"/>
      <c r="H204" s="235" t="s">
        <v>21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AT204" s="242" t="s">
        <v>135</v>
      </c>
      <c r="AU204" s="242" t="s">
        <v>79</v>
      </c>
      <c r="AV204" s="11" t="s">
        <v>77</v>
      </c>
      <c r="AW204" s="11" t="s">
        <v>33</v>
      </c>
      <c r="AX204" s="11" t="s">
        <v>69</v>
      </c>
      <c r="AY204" s="242" t="s">
        <v>122</v>
      </c>
    </row>
    <row r="205" s="12" customFormat="1">
      <c r="B205" s="243"/>
      <c r="C205" s="244"/>
      <c r="D205" s="234" t="s">
        <v>135</v>
      </c>
      <c r="E205" s="245" t="s">
        <v>21</v>
      </c>
      <c r="F205" s="246" t="s">
        <v>519</v>
      </c>
      <c r="G205" s="244"/>
      <c r="H205" s="247">
        <v>6.5999999999999996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AT205" s="253" t="s">
        <v>135</v>
      </c>
      <c r="AU205" s="253" t="s">
        <v>79</v>
      </c>
      <c r="AV205" s="12" t="s">
        <v>79</v>
      </c>
      <c r="AW205" s="12" t="s">
        <v>33</v>
      </c>
      <c r="AX205" s="12" t="s">
        <v>69</v>
      </c>
      <c r="AY205" s="253" t="s">
        <v>122</v>
      </c>
    </row>
    <row r="206" s="12" customFormat="1">
      <c r="B206" s="243"/>
      <c r="C206" s="244"/>
      <c r="D206" s="234" t="s">
        <v>135</v>
      </c>
      <c r="E206" s="245" t="s">
        <v>21</v>
      </c>
      <c r="F206" s="246" t="s">
        <v>21</v>
      </c>
      <c r="G206" s="244"/>
      <c r="H206" s="247">
        <v>0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AT206" s="253" t="s">
        <v>135</v>
      </c>
      <c r="AU206" s="253" t="s">
        <v>79</v>
      </c>
      <c r="AV206" s="12" t="s">
        <v>79</v>
      </c>
      <c r="AW206" s="12" t="s">
        <v>33</v>
      </c>
      <c r="AX206" s="12" t="s">
        <v>69</v>
      </c>
      <c r="AY206" s="253" t="s">
        <v>122</v>
      </c>
    </row>
    <row r="207" s="13" customFormat="1">
      <c r="B207" s="254"/>
      <c r="C207" s="255"/>
      <c r="D207" s="234" t="s">
        <v>135</v>
      </c>
      <c r="E207" s="256" t="s">
        <v>21</v>
      </c>
      <c r="F207" s="257" t="s">
        <v>213</v>
      </c>
      <c r="G207" s="255"/>
      <c r="H207" s="258">
        <v>8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AT207" s="264" t="s">
        <v>135</v>
      </c>
      <c r="AU207" s="264" t="s">
        <v>79</v>
      </c>
      <c r="AV207" s="13" t="s">
        <v>129</v>
      </c>
      <c r="AW207" s="13" t="s">
        <v>33</v>
      </c>
      <c r="AX207" s="13" t="s">
        <v>77</v>
      </c>
      <c r="AY207" s="264" t="s">
        <v>122</v>
      </c>
    </row>
    <row r="208" s="1" customFormat="1" ht="51" customHeight="1">
      <c r="B208" s="45"/>
      <c r="C208" s="220" t="s">
        <v>520</v>
      </c>
      <c r="D208" s="220" t="s">
        <v>125</v>
      </c>
      <c r="E208" s="221" t="s">
        <v>521</v>
      </c>
      <c r="F208" s="222" t="s">
        <v>522</v>
      </c>
      <c r="G208" s="223" t="s">
        <v>244</v>
      </c>
      <c r="H208" s="224">
        <v>21.600000000000001</v>
      </c>
      <c r="I208" s="225"/>
      <c r="J208" s="226">
        <f>ROUND(I208*H208,2)</f>
        <v>0</v>
      </c>
      <c r="K208" s="222" t="s">
        <v>523</v>
      </c>
      <c r="L208" s="71"/>
      <c r="M208" s="227" t="s">
        <v>21</v>
      </c>
      <c r="N208" s="228" t="s">
        <v>40</v>
      </c>
      <c r="O208" s="46"/>
      <c r="P208" s="229">
        <f>O208*H208</f>
        <v>0</v>
      </c>
      <c r="Q208" s="229">
        <v>0.0076499999999999997</v>
      </c>
      <c r="R208" s="229">
        <f>Q208*H208</f>
        <v>0.16524</v>
      </c>
      <c r="S208" s="229">
        <v>0</v>
      </c>
      <c r="T208" s="230">
        <f>S208*H208</f>
        <v>0</v>
      </c>
      <c r="AR208" s="23" t="s">
        <v>129</v>
      </c>
      <c r="AT208" s="23" t="s">
        <v>125</v>
      </c>
      <c r="AU208" s="23" t="s">
        <v>79</v>
      </c>
      <c r="AY208" s="23" t="s">
        <v>122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23" t="s">
        <v>77</v>
      </c>
      <c r="BK208" s="231">
        <f>ROUND(I208*H208,2)</f>
        <v>0</v>
      </c>
      <c r="BL208" s="23" t="s">
        <v>129</v>
      </c>
      <c r="BM208" s="23" t="s">
        <v>524</v>
      </c>
    </row>
    <row r="209" s="11" customFormat="1">
      <c r="B209" s="232"/>
      <c r="C209" s="233"/>
      <c r="D209" s="234" t="s">
        <v>135</v>
      </c>
      <c r="E209" s="235" t="s">
        <v>21</v>
      </c>
      <c r="F209" s="236" t="s">
        <v>525</v>
      </c>
      <c r="G209" s="233"/>
      <c r="H209" s="235" t="s">
        <v>21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AT209" s="242" t="s">
        <v>135</v>
      </c>
      <c r="AU209" s="242" t="s">
        <v>79</v>
      </c>
      <c r="AV209" s="11" t="s">
        <v>77</v>
      </c>
      <c r="AW209" s="11" t="s">
        <v>33</v>
      </c>
      <c r="AX209" s="11" t="s">
        <v>69</v>
      </c>
      <c r="AY209" s="242" t="s">
        <v>122</v>
      </c>
    </row>
    <row r="210" s="12" customFormat="1">
      <c r="B210" s="243"/>
      <c r="C210" s="244"/>
      <c r="D210" s="234" t="s">
        <v>135</v>
      </c>
      <c r="E210" s="245" t="s">
        <v>21</v>
      </c>
      <c r="F210" s="246" t="s">
        <v>526</v>
      </c>
      <c r="G210" s="244"/>
      <c r="H210" s="247">
        <v>3.5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AT210" s="253" t="s">
        <v>135</v>
      </c>
      <c r="AU210" s="253" t="s">
        <v>79</v>
      </c>
      <c r="AV210" s="12" t="s">
        <v>79</v>
      </c>
      <c r="AW210" s="12" t="s">
        <v>33</v>
      </c>
      <c r="AX210" s="12" t="s">
        <v>69</v>
      </c>
      <c r="AY210" s="253" t="s">
        <v>122</v>
      </c>
    </row>
    <row r="211" s="12" customFormat="1">
      <c r="B211" s="243"/>
      <c r="C211" s="244"/>
      <c r="D211" s="234" t="s">
        <v>135</v>
      </c>
      <c r="E211" s="245" t="s">
        <v>21</v>
      </c>
      <c r="F211" s="246" t="s">
        <v>527</v>
      </c>
      <c r="G211" s="244"/>
      <c r="H211" s="247">
        <v>16.5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AT211" s="253" t="s">
        <v>135</v>
      </c>
      <c r="AU211" s="253" t="s">
        <v>79</v>
      </c>
      <c r="AV211" s="12" t="s">
        <v>79</v>
      </c>
      <c r="AW211" s="12" t="s">
        <v>33</v>
      </c>
      <c r="AX211" s="12" t="s">
        <v>69</v>
      </c>
      <c r="AY211" s="253" t="s">
        <v>122</v>
      </c>
    </row>
    <row r="212" s="11" customFormat="1">
      <c r="B212" s="232"/>
      <c r="C212" s="233"/>
      <c r="D212" s="234" t="s">
        <v>135</v>
      </c>
      <c r="E212" s="235" t="s">
        <v>21</v>
      </c>
      <c r="F212" s="236" t="s">
        <v>528</v>
      </c>
      <c r="G212" s="233"/>
      <c r="H212" s="235" t="s">
        <v>21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AT212" s="242" t="s">
        <v>135</v>
      </c>
      <c r="AU212" s="242" t="s">
        <v>79</v>
      </c>
      <c r="AV212" s="11" t="s">
        <v>77</v>
      </c>
      <c r="AW212" s="11" t="s">
        <v>33</v>
      </c>
      <c r="AX212" s="11" t="s">
        <v>69</v>
      </c>
      <c r="AY212" s="242" t="s">
        <v>122</v>
      </c>
    </row>
    <row r="213" s="12" customFormat="1">
      <c r="B213" s="243"/>
      <c r="C213" s="244"/>
      <c r="D213" s="234" t="s">
        <v>135</v>
      </c>
      <c r="E213" s="245" t="s">
        <v>21</v>
      </c>
      <c r="F213" s="246" t="s">
        <v>529</v>
      </c>
      <c r="G213" s="244"/>
      <c r="H213" s="247">
        <v>1.6000000000000001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AT213" s="253" t="s">
        <v>135</v>
      </c>
      <c r="AU213" s="253" t="s">
        <v>79</v>
      </c>
      <c r="AV213" s="12" t="s">
        <v>79</v>
      </c>
      <c r="AW213" s="12" t="s">
        <v>33</v>
      </c>
      <c r="AX213" s="12" t="s">
        <v>69</v>
      </c>
      <c r="AY213" s="253" t="s">
        <v>122</v>
      </c>
    </row>
    <row r="214" s="12" customFormat="1">
      <c r="B214" s="243"/>
      <c r="C214" s="244"/>
      <c r="D214" s="234" t="s">
        <v>135</v>
      </c>
      <c r="E214" s="245" t="s">
        <v>21</v>
      </c>
      <c r="F214" s="246" t="s">
        <v>21</v>
      </c>
      <c r="G214" s="244"/>
      <c r="H214" s="247">
        <v>0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AT214" s="253" t="s">
        <v>135</v>
      </c>
      <c r="AU214" s="253" t="s">
        <v>79</v>
      </c>
      <c r="AV214" s="12" t="s">
        <v>79</v>
      </c>
      <c r="AW214" s="12" t="s">
        <v>33</v>
      </c>
      <c r="AX214" s="12" t="s">
        <v>69</v>
      </c>
      <c r="AY214" s="253" t="s">
        <v>122</v>
      </c>
    </row>
    <row r="215" s="13" customFormat="1">
      <c r="B215" s="254"/>
      <c r="C215" s="255"/>
      <c r="D215" s="234" t="s">
        <v>135</v>
      </c>
      <c r="E215" s="256" t="s">
        <v>323</v>
      </c>
      <c r="F215" s="257" t="s">
        <v>213</v>
      </c>
      <c r="G215" s="255"/>
      <c r="H215" s="258">
        <v>21.600000000000001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AT215" s="264" t="s">
        <v>135</v>
      </c>
      <c r="AU215" s="264" t="s">
        <v>79</v>
      </c>
      <c r="AV215" s="13" t="s">
        <v>129</v>
      </c>
      <c r="AW215" s="13" t="s">
        <v>33</v>
      </c>
      <c r="AX215" s="13" t="s">
        <v>77</v>
      </c>
      <c r="AY215" s="264" t="s">
        <v>122</v>
      </c>
    </row>
    <row r="216" s="1" customFormat="1" ht="51" customHeight="1">
      <c r="B216" s="45"/>
      <c r="C216" s="220" t="s">
        <v>530</v>
      </c>
      <c r="D216" s="220" t="s">
        <v>125</v>
      </c>
      <c r="E216" s="221" t="s">
        <v>531</v>
      </c>
      <c r="F216" s="222" t="s">
        <v>532</v>
      </c>
      <c r="G216" s="223" t="s">
        <v>244</v>
      </c>
      <c r="H216" s="224">
        <v>21.600000000000001</v>
      </c>
      <c r="I216" s="225"/>
      <c r="J216" s="226">
        <f>ROUND(I216*H216,2)</f>
        <v>0</v>
      </c>
      <c r="K216" s="222" t="s">
        <v>523</v>
      </c>
      <c r="L216" s="71"/>
      <c r="M216" s="227" t="s">
        <v>21</v>
      </c>
      <c r="N216" s="228" t="s">
        <v>40</v>
      </c>
      <c r="O216" s="46"/>
      <c r="P216" s="229">
        <f>O216*H216</f>
        <v>0</v>
      </c>
      <c r="Q216" s="229">
        <v>0.00085999999999999998</v>
      </c>
      <c r="R216" s="229">
        <f>Q216*H216</f>
        <v>0.018576000000000002</v>
      </c>
      <c r="S216" s="229">
        <v>0</v>
      </c>
      <c r="T216" s="230">
        <f>S216*H216</f>
        <v>0</v>
      </c>
      <c r="AR216" s="23" t="s">
        <v>129</v>
      </c>
      <c r="AT216" s="23" t="s">
        <v>125</v>
      </c>
      <c r="AU216" s="23" t="s">
        <v>79</v>
      </c>
      <c r="AY216" s="23" t="s">
        <v>122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23" t="s">
        <v>77</v>
      </c>
      <c r="BK216" s="231">
        <f>ROUND(I216*H216,2)</f>
        <v>0</v>
      </c>
      <c r="BL216" s="23" t="s">
        <v>129</v>
      </c>
      <c r="BM216" s="23" t="s">
        <v>533</v>
      </c>
    </row>
    <row r="217" s="12" customFormat="1">
      <c r="B217" s="243"/>
      <c r="C217" s="244"/>
      <c r="D217" s="234" t="s">
        <v>135</v>
      </c>
      <c r="E217" s="245" t="s">
        <v>21</v>
      </c>
      <c r="F217" s="246" t="s">
        <v>323</v>
      </c>
      <c r="G217" s="244"/>
      <c r="H217" s="247">
        <v>21.600000000000001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AT217" s="253" t="s">
        <v>135</v>
      </c>
      <c r="AU217" s="253" t="s">
        <v>79</v>
      </c>
      <c r="AV217" s="12" t="s">
        <v>79</v>
      </c>
      <c r="AW217" s="12" t="s">
        <v>33</v>
      </c>
      <c r="AX217" s="12" t="s">
        <v>77</v>
      </c>
      <c r="AY217" s="253" t="s">
        <v>122</v>
      </c>
    </row>
    <row r="218" s="1" customFormat="1" ht="63.75" customHeight="1">
      <c r="B218" s="45"/>
      <c r="C218" s="220" t="s">
        <v>534</v>
      </c>
      <c r="D218" s="220" t="s">
        <v>125</v>
      </c>
      <c r="E218" s="221" t="s">
        <v>535</v>
      </c>
      <c r="F218" s="222" t="s">
        <v>536</v>
      </c>
      <c r="G218" s="223" t="s">
        <v>300</v>
      </c>
      <c r="H218" s="224">
        <v>0.57799999999999996</v>
      </c>
      <c r="I218" s="225"/>
      <c r="J218" s="226">
        <f>ROUND(I218*H218,2)</f>
        <v>0</v>
      </c>
      <c r="K218" s="222" t="s">
        <v>523</v>
      </c>
      <c r="L218" s="71"/>
      <c r="M218" s="227" t="s">
        <v>21</v>
      </c>
      <c r="N218" s="228" t="s">
        <v>40</v>
      </c>
      <c r="O218" s="46"/>
      <c r="P218" s="229">
        <f>O218*H218</f>
        <v>0</v>
      </c>
      <c r="Q218" s="229">
        <v>1.03003</v>
      </c>
      <c r="R218" s="229">
        <f>Q218*H218</f>
        <v>0.59535733999999996</v>
      </c>
      <c r="S218" s="229">
        <v>0</v>
      </c>
      <c r="T218" s="230">
        <f>S218*H218</f>
        <v>0</v>
      </c>
      <c r="AR218" s="23" t="s">
        <v>129</v>
      </c>
      <c r="AT218" s="23" t="s">
        <v>125</v>
      </c>
      <c r="AU218" s="23" t="s">
        <v>79</v>
      </c>
      <c r="AY218" s="23" t="s">
        <v>122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3" t="s">
        <v>77</v>
      </c>
      <c r="BK218" s="231">
        <f>ROUND(I218*H218,2)</f>
        <v>0</v>
      </c>
      <c r="BL218" s="23" t="s">
        <v>129</v>
      </c>
      <c r="BM218" s="23" t="s">
        <v>537</v>
      </c>
    </row>
    <row r="219" s="11" customFormat="1">
      <c r="B219" s="232"/>
      <c r="C219" s="233"/>
      <c r="D219" s="234" t="s">
        <v>135</v>
      </c>
      <c r="E219" s="235" t="s">
        <v>21</v>
      </c>
      <c r="F219" s="236" t="s">
        <v>538</v>
      </c>
      <c r="G219" s="233"/>
      <c r="H219" s="235" t="s">
        <v>21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135</v>
      </c>
      <c r="AU219" s="242" t="s">
        <v>79</v>
      </c>
      <c r="AV219" s="11" t="s">
        <v>77</v>
      </c>
      <c r="AW219" s="11" t="s">
        <v>33</v>
      </c>
      <c r="AX219" s="11" t="s">
        <v>69</v>
      </c>
      <c r="AY219" s="242" t="s">
        <v>122</v>
      </c>
    </row>
    <row r="220" s="12" customFormat="1">
      <c r="B220" s="243"/>
      <c r="C220" s="244"/>
      <c r="D220" s="234" t="s">
        <v>135</v>
      </c>
      <c r="E220" s="245" t="s">
        <v>21</v>
      </c>
      <c r="F220" s="246" t="s">
        <v>539</v>
      </c>
      <c r="G220" s="244"/>
      <c r="H220" s="247">
        <v>0.41999999999999998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AT220" s="253" t="s">
        <v>135</v>
      </c>
      <c r="AU220" s="253" t="s">
        <v>79</v>
      </c>
      <c r="AV220" s="12" t="s">
        <v>79</v>
      </c>
      <c r="AW220" s="12" t="s">
        <v>33</v>
      </c>
      <c r="AX220" s="12" t="s">
        <v>69</v>
      </c>
      <c r="AY220" s="253" t="s">
        <v>122</v>
      </c>
    </row>
    <row r="221" s="11" customFormat="1">
      <c r="B221" s="232"/>
      <c r="C221" s="233"/>
      <c r="D221" s="234" t="s">
        <v>135</v>
      </c>
      <c r="E221" s="235" t="s">
        <v>21</v>
      </c>
      <c r="F221" s="236" t="s">
        <v>540</v>
      </c>
      <c r="G221" s="233"/>
      <c r="H221" s="235" t="s">
        <v>21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AT221" s="242" t="s">
        <v>135</v>
      </c>
      <c r="AU221" s="242" t="s">
        <v>79</v>
      </c>
      <c r="AV221" s="11" t="s">
        <v>77</v>
      </c>
      <c r="AW221" s="11" t="s">
        <v>33</v>
      </c>
      <c r="AX221" s="11" t="s">
        <v>69</v>
      </c>
      <c r="AY221" s="242" t="s">
        <v>122</v>
      </c>
    </row>
    <row r="222" s="12" customFormat="1">
      <c r="B222" s="243"/>
      <c r="C222" s="244"/>
      <c r="D222" s="234" t="s">
        <v>135</v>
      </c>
      <c r="E222" s="245" t="s">
        <v>21</v>
      </c>
      <c r="F222" s="246" t="s">
        <v>541</v>
      </c>
      <c r="G222" s="244"/>
      <c r="H222" s="247">
        <v>0.158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AT222" s="253" t="s">
        <v>135</v>
      </c>
      <c r="AU222" s="253" t="s">
        <v>79</v>
      </c>
      <c r="AV222" s="12" t="s">
        <v>79</v>
      </c>
      <c r="AW222" s="12" t="s">
        <v>33</v>
      </c>
      <c r="AX222" s="12" t="s">
        <v>69</v>
      </c>
      <c r="AY222" s="253" t="s">
        <v>122</v>
      </c>
    </row>
    <row r="223" s="13" customFormat="1">
      <c r="B223" s="254"/>
      <c r="C223" s="255"/>
      <c r="D223" s="234" t="s">
        <v>135</v>
      </c>
      <c r="E223" s="256" t="s">
        <v>21</v>
      </c>
      <c r="F223" s="257" t="s">
        <v>213</v>
      </c>
      <c r="G223" s="255"/>
      <c r="H223" s="258">
        <v>0.57799999999999996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AT223" s="264" t="s">
        <v>135</v>
      </c>
      <c r="AU223" s="264" t="s">
        <v>79</v>
      </c>
      <c r="AV223" s="13" t="s">
        <v>129</v>
      </c>
      <c r="AW223" s="13" t="s">
        <v>33</v>
      </c>
      <c r="AX223" s="13" t="s">
        <v>77</v>
      </c>
      <c r="AY223" s="264" t="s">
        <v>122</v>
      </c>
    </row>
    <row r="224" s="10" customFormat="1" ht="29.88" customHeight="1">
      <c r="B224" s="204"/>
      <c r="C224" s="205"/>
      <c r="D224" s="206" t="s">
        <v>68</v>
      </c>
      <c r="E224" s="218" t="s">
        <v>129</v>
      </c>
      <c r="F224" s="218" t="s">
        <v>542</v>
      </c>
      <c r="G224" s="205"/>
      <c r="H224" s="205"/>
      <c r="I224" s="208"/>
      <c r="J224" s="219">
        <f>BK224</f>
        <v>0</v>
      </c>
      <c r="K224" s="205"/>
      <c r="L224" s="210"/>
      <c r="M224" s="211"/>
      <c r="N224" s="212"/>
      <c r="O224" s="212"/>
      <c r="P224" s="213">
        <f>SUM(P225:P240)</f>
        <v>0</v>
      </c>
      <c r="Q224" s="212"/>
      <c r="R224" s="213">
        <f>SUM(R225:R240)</f>
        <v>2007.4004300000001</v>
      </c>
      <c r="S224" s="212"/>
      <c r="T224" s="214">
        <f>SUM(T225:T240)</f>
        <v>0</v>
      </c>
      <c r="AR224" s="215" t="s">
        <v>77</v>
      </c>
      <c r="AT224" s="216" t="s">
        <v>68</v>
      </c>
      <c r="AU224" s="216" t="s">
        <v>77</v>
      </c>
      <c r="AY224" s="215" t="s">
        <v>122</v>
      </c>
      <c r="BK224" s="217">
        <f>SUM(BK225:BK240)</f>
        <v>0</v>
      </c>
    </row>
    <row r="225" s="1" customFormat="1" ht="25.5" customHeight="1">
      <c r="B225" s="45"/>
      <c r="C225" s="220" t="s">
        <v>543</v>
      </c>
      <c r="D225" s="220" t="s">
        <v>125</v>
      </c>
      <c r="E225" s="221" t="s">
        <v>544</v>
      </c>
      <c r="F225" s="222" t="s">
        <v>545</v>
      </c>
      <c r="G225" s="223" t="s">
        <v>244</v>
      </c>
      <c r="H225" s="224">
        <v>592.29999999999995</v>
      </c>
      <c r="I225" s="225"/>
      <c r="J225" s="226">
        <f>ROUND(I225*H225,2)</f>
        <v>0</v>
      </c>
      <c r="K225" s="222" t="s">
        <v>245</v>
      </c>
      <c r="L225" s="71"/>
      <c r="M225" s="227" t="s">
        <v>21</v>
      </c>
      <c r="N225" s="228" t="s">
        <v>40</v>
      </c>
      <c r="O225" s="46"/>
      <c r="P225" s="229">
        <f>O225*H225</f>
        <v>0</v>
      </c>
      <c r="Q225" s="229">
        <v>0.39517000000000002</v>
      </c>
      <c r="R225" s="229">
        <f>Q225*H225</f>
        <v>234.059191</v>
      </c>
      <c r="S225" s="229">
        <v>0</v>
      </c>
      <c r="T225" s="230">
        <f>S225*H225</f>
        <v>0</v>
      </c>
      <c r="AR225" s="23" t="s">
        <v>129</v>
      </c>
      <c r="AT225" s="23" t="s">
        <v>125</v>
      </c>
      <c r="AU225" s="23" t="s">
        <v>79</v>
      </c>
      <c r="AY225" s="23" t="s">
        <v>122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23" t="s">
        <v>77</v>
      </c>
      <c r="BK225" s="231">
        <f>ROUND(I225*H225,2)</f>
        <v>0</v>
      </c>
      <c r="BL225" s="23" t="s">
        <v>129</v>
      </c>
      <c r="BM225" s="23" t="s">
        <v>546</v>
      </c>
    </row>
    <row r="226" s="11" customFormat="1">
      <c r="B226" s="232"/>
      <c r="C226" s="233"/>
      <c r="D226" s="234" t="s">
        <v>135</v>
      </c>
      <c r="E226" s="235" t="s">
        <v>21</v>
      </c>
      <c r="F226" s="236" t="s">
        <v>547</v>
      </c>
      <c r="G226" s="233"/>
      <c r="H226" s="235" t="s">
        <v>21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AT226" s="242" t="s">
        <v>135</v>
      </c>
      <c r="AU226" s="242" t="s">
        <v>79</v>
      </c>
      <c r="AV226" s="11" t="s">
        <v>77</v>
      </c>
      <c r="AW226" s="11" t="s">
        <v>33</v>
      </c>
      <c r="AX226" s="11" t="s">
        <v>69</v>
      </c>
      <c r="AY226" s="242" t="s">
        <v>122</v>
      </c>
    </row>
    <row r="227" s="12" customFormat="1">
      <c r="B227" s="243"/>
      <c r="C227" s="244"/>
      <c r="D227" s="234" t="s">
        <v>135</v>
      </c>
      <c r="E227" s="245" t="s">
        <v>325</v>
      </c>
      <c r="F227" s="246" t="s">
        <v>326</v>
      </c>
      <c r="G227" s="244"/>
      <c r="H227" s="247">
        <v>584.29999999999995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AT227" s="253" t="s">
        <v>135</v>
      </c>
      <c r="AU227" s="253" t="s">
        <v>79</v>
      </c>
      <c r="AV227" s="12" t="s">
        <v>79</v>
      </c>
      <c r="AW227" s="12" t="s">
        <v>33</v>
      </c>
      <c r="AX227" s="12" t="s">
        <v>69</v>
      </c>
      <c r="AY227" s="253" t="s">
        <v>122</v>
      </c>
    </row>
    <row r="228" s="11" customFormat="1">
      <c r="B228" s="232"/>
      <c r="C228" s="233"/>
      <c r="D228" s="234" t="s">
        <v>135</v>
      </c>
      <c r="E228" s="235" t="s">
        <v>21</v>
      </c>
      <c r="F228" s="236" t="s">
        <v>548</v>
      </c>
      <c r="G228" s="233"/>
      <c r="H228" s="235" t="s">
        <v>21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135</v>
      </c>
      <c r="AU228" s="242" t="s">
        <v>79</v>
      </c>
      <c r="AV228" s="11" t="s">
        <v>77</v>
      </c>
      <c r="AW228" s="11" t="s">
        <v>33</v>
      </c>
      <c r="AX228" s="11" t="s">
        <v>69</v>
      </c>
      <c r="AY228" s="242" t="s">
        <v>122</v>
      </c>
    </row>
    <row r="229" s="12" customFormat="1">
      <c r="B229" s="243"/>
      <c r="C229" s="244"/>
      <c r="D229" s="234" t="s">
        <v>135</v>
      </c>
      <c r="E229" s="245" t="s">
        <v>21</v>
      </c>
      <c r="F229" s="246" t="s">
        <v>168</v>
      </c>
      <c r="G229" s="244"/>
      <c r="H229" s="247">
        <v>8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AT229" s="253" t="s">
        <v>135</v>
      </c>
      <c r="AU229" s="253" t="s">
        <v>79</v>
      </c>
      <c r="AV229" s="12" t="s">
        <v>79</v>
      </c>
      <c r="AW229" s="12" t="s">
        <v>33</v>
      </c>
      <c r="AX229" s="12" t="s">
        <v>69</v>
      </c>
      <c r="AY229" s="253" t="s">
        <v>122</v>
      </c>
    </row>
    <row r="230" s="13" customFormat="1">
      <c r="B230" s="254"/>
      <c r="C230" s="255"/>
      <c r="D230" s="234" t="s">
        <v>135</v>
      </c>
      <c r="E230" s="256" t="s">
        <v>21</v>
      </c>
      <c r="F230" s="257" t="s">
        <v>213</v>
      </c>
      <c r="G230" s="255"/>
      <c r="H230" s="258">
        <v>592.29999999999995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AT230" s="264" t="s">
        <v>135</v>
      </c>
      <c r="AU230" s="264" t="s">
        <v>79</v>
      </c>
      <c r="AV230" s="13" t="s">
        <v>129</v>
      </c>
      <c r="AW230" s="13" t="s">
        <v>33</v>
      </c>
      <c r="AX230" s="13" t="s">
        <v>77</v>
      </c>
      <c r="AY230" s="264" t="s">
        <v>122</v>
      </c>
    </row>
    <row r="231" s="1" customFormat="1" ht="38.25" customHeight="1">
      <c r="B231" s="45"/>
      <c r="C231" s="220" t="s">
        <v>549</v>
      </c>
      <c r="D231" s="220" t="s">
        <v>125</v>
      </c>
      <c r="E231" s="221" t="s">
        <v>550</v>
      </c>
      <c r="F231" s="222" t="s">
        <v>551</v>
      </c>
      <c r="G231" s="223" t="s">
        <v>276</v>
      </c>
      <c r="H231" s="224">
        <v>659.20000000000005</v>
      </c>
      <c r="I231" s="225"/>
      <c r="J231" s="226">
        <f>ROUND(I231*H231,2)</f>
        <v>0</v>
      </c>
      <c r="K231" s="222" t="s">
        <v>245</v>
      </c>
      <c r="L231" s="71"/>
      <c r="M231" s="227" t="s">
        <v>21</v>
      </c>
      <c r="N231" s="228" t="s">
        <v>40</v>
      </c>
      <c r="O231" s="46"/>
      <c r="P231" s="229">
        <f>O231*H231</f>
        <v>0</v>
      </c>
      <c r="Q231" s="229">
        <v>1.8480000000000001</v>
      </c>
      <c r="R231" s="229">
        <f>Q231*H231</f>
        <v>1218.2016000000001</v>
      </c>
      <c r="S231" s="229">
        <v>0</v>
      </c>
      <c r="T231" s="230">
        <f>S231*H231</f>
        <v>0</v>
      </c>
      <c r="AR231" s="23" t="s">
        <v>129</v>
      </c>
      <c r="AT231" s="23" t="s">
        <v>125</v>
      </c>
      <c r="AU231" s="23" t="s">
        <v>79</v>
      </c>
      <c r="AY231" s="23" t="s">
        <v>122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23" t="s">
        <v>77</v>
      </c>
      <c r="BK231" s="231">
        <f>ROUND(I231*H231,2)</f>
        <v>0</v>
      </c>
      <c r="BL231" s="23" t="s">
        <v>129</v>
      </c>
      <c r="BM231" s="23" t="s">
        <v>552</v>
      </c>
    </row>
    <row r="232" s="11" customFormat="1">
      <c r="B232" s="232"/>
      <c r="C232" s="233"/>
      <c r="D232" s="234" t="s">
        <v>135</v>
      </c>
      <c r="E232" s="235" t="s">
        <v>21</v>
      </c>
      <c r="F232" s="236" t="s">
        <v>477</v>
      </c>
      <c r="G232" s="233"/>
      <c r="H232" s="235" t="s">
        <v>21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AT232" s="242" t="s">
        <v>135</v>
      </c>
      <c r="AU232" s="242" t="s">
        <v>79</v>
      </c>
      <c r="AV232" s="11" t="s">
        <v>77</v>
      </c>
      <c r="AW232" s="11" t="s">
        <v>33</v>
      </c>
      <c r="AX232" s="11" t="s">
        <v>69</v>
      </c>
      <c r="AY232" s="242" t="s">
        <v>122</v>
      </c>
    </row>
    <row r="233" s="12" customFormat="1">
      <c r="B233" s="243"/>
      <c r="C233" s="244"/>
      <c r="D233" s="234" t="s">
        <v>135</v>
      </c>
      <c r="E233" s="245" t="s">
        <v>553</v>
      </c>
      <c r="F233" s="246" t="s">
        <v>554</v>
      </c>
      <c r="G233" s="244"/>
      <c r="H233" s="247">
        <v>659.20000000000005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AT233" s="253" t="s">
        <v>135</v>
      </c>
      <c r="AU233" s="253" t="s">
        <v>79</v>
      </c>
      <c r="AV233" s="12" t="s">
        <v>79</v>
      </c>
      <c r="AW233" s="12" t="s">
        <v>33</v>
      </c>
      <c r="AX233" s="12" t="s">
        <v>77</v>
      </c>
      <c r="AY233" s="253" t="s">
        <v>122</v>
      </c>
    </row>
    <row r="234" s="1" customFormat="1" ht="25.5" customHeight="1">
      <c r="B234" s="45"/>
      <c r="C234" s="220" t="s">
        <v>555</v>
      </c>
      <c r="D234" s="220" t="s">
        <v>125</v>
      </c>
      <c r="E234" s="221" t="s">
        <v>556</v>
      </c>
      <c r="F234" s="222" t="s">
        <v>557</v>
      </c>
      <c r="G234" s="223" t="s">
        <v>276</v>
      </c>
      <c r="H234" s="224">
        <v>3.2000000000000002</v>
      </c>
      <c r="I234" s="225"/>
      <c r="J234" s="226">
        <f>ROUND(I234*H234,2)</f>
        <v>0</v>
      </c>
      <c r="K234" s="222" t="s">
        <v>245</v>
      </c>
      <c r="L234" s="71"/>
      <c r="M234" s="227" t="s">
        <v>21</v>
      </c>
      <c r="N234" s="228" t="s">
        <v>40</v>
      </c>
      <c r="O234" s="46"/>
      <c r="P234" s="229">
        <f>O234*H234</f>
        <v>0</v>
      </c>
      <c r="Q234" s="229">
        <v>2.4327899999999998</v>
      </c>
      <c r="R234" s="229">
        <f>Q234*H234</f>
        <v>7.7849279999999998</v>
      </c>
      <c r="S234" s="229">
        <v>0</v>
      </c>
      <c r="T234" s="230">
        <f>S234*H234</f>
        <v>0</v>
      </c>
      <c r="AR234" s="23" t="s">
        <v>129</v>
      </c>
      <c r="AT234" s="23" t="s">
        <v>125</v>
      </c>
      <c r="AU234" s="23" t="s">
        <v>79</v>
      </c>
      <c r="AY234" s="23" t="s">
        <v>122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23" t="s">
        <v>77</v>
      </c>
      <c r="BK234" s="231">
        <f>ROUND(I234*H234,2)</f>
        <v>0</v>
      </c>
      <c r="BL234" s="23" t="s">
        <v>129</v>
      </c>
      <c r="BM234" s="23" t="s">
        <v>558</v>
      </c>
    </row>
    <row r="235" s="12" customFormat="1">
      <c r="B235" s="243"/>
      <c r="C235" s="244"/>
      <c r="D235" s="234" t="s">
        <v>135</v>
      </c>
      <c r="E235" s="245" t="s">
        <v>21</v>
      </c>
      <c r="F235" s="246" t="s">
        <v>559</v>
      </c>
      <c r="G235" s="244"/>
      <c r="H235" s="247">
        <v>3.2000000000000002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AT235" s="253" t="s">
        <v>135</v>
      </c>
      <c r="AU235" s="253" t="s">
        <v>79</v>
      </c>
      <c r="AV235" s="12" t="s">
        <v>79</v>
      </c>
      <c r="AW235" s="12" t="s">
        <v>33</v>
      </c>
      <c r="AX235" s="12" t="s">
        <v>69</v>
      </c>
      <c r="AY235" s="253" t="s">
        <v>122</v>
      </c>
    </row>
    <row r="236" s="13" customFormat="1">
      <c r="B236" s="254"/>
      <c r="C236" s="255"/>
      <c r="D236" s="234" t="s">
        <v>135</v>
      </c>
      <c r="E236" s="256" t="s">
        <v>21</v>
      </c>
      <c r="F236" s="257" t="s">
        <v>213</v>
      </c>
      <c r="G236" s="255"/>
      <c r="H236" s="258">
        <v>3.2000000000000002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AT236" s="264" t="s">
        <v>135</v>
      </c>
      <c r="AU236" s="264" t="s">
        <v>79</v>
      </c>
      <c r="AV236" s="13" t="s">
        <v>129</v>
      </c>
      <c r="AW236" s="13" t="s">
        <v>33</v>
      </c>
      <c r="AX236" s="13" t="s">
        <v>77</v>
      </c>
      <c r="AY236" s="264" t="s">
        <v>122</v>
      </c>
    </row>
    <row r="237" s="1" customFormat="1" ht="38.25" customHeight="1">
      <c r="B237" s="45"/>
      <c r="C237" s="220" t="s">
        <v>560</v>
      </c>
      <c r="D237" s="220" t="s">
        <v>125</v>
      </c>
      <c r="E237" s="221" t="s">
        <v>561</v>
      </c>
      <c r="F237" s="222" t="s">
        <v>562</v>
      </c>
      <c r="G237" s="223" t="s">
        <v>244</v>
      </c>
      <c r="H237" s="224">
        <v>584.29999999999995</v>
      </c>
      <c r="I237" s="225"/>
      <c r="J237" s="226">
        <f>ROUND(I237*H237,2)</f>
        <v>0</v>
      </c>
      <c r="K237" s="222" t="s">
        <v>151</v>
      </c>
      <c r="L237" s="71"/>
      <c r="M237" s="227" t="s">
        <v>21</v>
      </c>
      <c r="N237" s="228" t="s">
        <v>40</v>
      </c>
      <c r="O237" s="46"/>
      <c r="P237" s="229">
        <f>O237*H237</f>
        <v>0</v>
      </c>
      <c r="Q237" s="229">
        <v>0.93676999999999999</v>
      </c>
      <c r="R237" s="229">
        <f>Q237*H237</f>
        <v>547.35471099999995</v>
      </c>
      <c r="S237" s="229">
        <v>0</v>
      </c>
      <c r="T237" s="230">
        <f>S237*H237</f>
        <v>0</v>
      </c>
      <c r="AR237" s="23" t="s">
        <v>129</v>
      </c>
      <c r="AT237" s="23" t="s">
        <v>125</v>
      </c>
      <c r="AU237" s="23" t="s">
        <v>79</v>
      </c>
      <c r="AY237" s="23" t="s">
        <v>122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23" t="s">
        <v>77</v>
      </c>
      <c r="BK237" s="231">
        <f>ROUND(I237*H237,2)</f>
        <v>0</v>
      </c>
      <c r="BL237" s="23" t="s">
        <v>129</v>
      </c>
      <c r="BM237" s="23" t="s">
        <v>563</v>
      </c>
    </row>
    <row r="238" s="11" customFormat="1">
      <c r="B238" s="232"/>
      <c r="C238" s="233"/>
      <c r="D238" s="234" t="s">
        <v>135</v>
      </c>
      <c r="E238" s="235" t="s">
        <v>21</v>
      </c>
      <c r="F238" s="236" t="s">
        <v>477</v>
      </c>
      <c r="G238" s="233"/>
      <c r="H238" s="235" t="s">
        <v>21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135</v>
      </c>
      <c r="AU238" s="242" t="s">
        <v>79</v>
      </c>
      <c r="AV238" s="11" t="s">
        <v>77</v>
      </c>
      <c r="AW238" s="11" t="s">
        <v>33</v>
      </c>
      <c r="AX238" s="11" t="s">
        <v>69</v>
      </c>
      <c r="AY238" s="242" t="s">
        <v>122</v>
      </c>
    </row>
    <row r="239" s="12" customFormat="1">
      <c r="B239" s="243"/>
      <c r="C239" s="244"/>
      <c r="D239" s="234" t="s">
        <v>135</v>
      </c>
      <c r="E239" s="245" t="s">
        <v>21</v>
      </c>
      <c r="F239" s="246" t="s">
        <v>325</v>
      </c>
      <c r="G239" s="244"/>
      <c r="H239" s="247">
        <v>584.29999999999995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AT239" s="253" t="s">
        <v>135</v>
      </c>
      <c r="AU239" s="253" t="s">
        <v>79</v>
      </c>
      <c r="AV239" s="12" t="s">
        <v>79</v>
      </c>
      <c r="AW239" s="12" t="s">
        <v>33</v>
      </c>
      <c r="AX239" s="12" t="s">
        <v>69</v>
      </c>
      <c r="AY239" s="253" t="s">
        <v>122</v>
      </c>
    </row>
    <row r="240" s="13" customFormat="1">
      <c r="B240" s="254"/>
      <c r="C240" s="255"/>
      <c r="D240" s="234" t="s">
        <v>135</v>
      </c>
      <c r="E240" s="256" t="s">
        <v>21</v>
      </c>
      <c r="F240" s="257" t="s">
        <v>213</v>
      </c>
      <c r="G240" s="255"/>
      <c r="H240" s="258">
        <v>584.29999999999995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AT240" s="264" t="s">
        <v>135</v>
      </c>
      <c r="AU240" s="264" t="s">
        <v>79</v>
      </c>
      <c r="AV240" s="13" t="s">
        <v>129</v>
      </c>
      <c r="AW240" s="13" t="s">
        <v>33</v>
      </c>
      <c r="AX240" s="13" t="s">
        <v>77</v>
      </c>
      <c r="AY240" s="264" t="s">
        <v>122</v>
      </c>
    </row>
    <row r="241" s="10" customFormat="1" ht="29.88" customHeight="1">
      <c r="B241" s="204"/>
      <c r="C241" s="205"/>
      <c r="D241" s="206" t="s">
        <v>68</v>
      </c>
      <c r="E241" s="218" t="s">
        <v>155</v>
      </c>
      <c r="F241" s="218" t="s">
        <v>564</v>
      </c>
      <c r="G241" s="205"/>
      <c r="H241" s="205"/>
      <c r="I241" s="208"/>
      <c r="J241" s="219">
        <f>BK241</f>
        <v>0</v>
      </c>
      <c r="K241" s="205"/>
      <c r="L241" s="210"/>
      <c r="M241" s="211"/>
      <c r="N241" s="212"/>
      <c r="O241" s="212"/>
      <c r="P241" s="213">
        <f>SUM(P242:P259)</f>
        <v>0</v>
      </c>
      <c r="Q241" s="212"/>
      <c r="R241" s="213">
        <f>SUM(R242:R259)</f>
        <v>2.02216</v>
      </c>
      <c r="S241" s="212"/>
      <c r="T241" s="214">
        <f>SUM(T242:T259)</f>
        <v>0</v>
      </c>
      <c r="AR241" s="215" t="s">
        <v>77</v>
      </c>
      <c r="AT241" s="216" t="s">
        <v>68</v>
      </c>
      <c r="AU241" s="216" t="s">
        <v>77</v>
      </c>
      <c r="AY241" s="215" t="s">
        <v>122</v>
      </c>
      <c r="BK241" s="217">
        <f>SUM(BK242:BK259)</f>
        <v>0</v>
      </c>
    </row>
    <row r="242" s="1" customFormat="1" ht="16.5" customHeight="1">
      <c r="B242" s="45"/>
      <c r="C242" s="220" t="s">
        <v>565</v>
      </c>
      <c r="D242" s="220" t="s">
        <v>125</v>
      </c>
      <c r="E242" s="221" t="s">
        <v>566</v>
      </c>
      <c r="F242" s="222" t="s">
        <v>567</v>
      </c>
      <c r="G242" s="223" t="s">
        <v>244</v>
      </c>
      <c r="H242" s="224">
        <v>16</v>
      </c>
      <c r="I242" s="225"/>
      <c r="J242" s="226">
        <f>ROUND(I242*H242,2)</f>
        <v>0</v>
      </c>
      <c r="K242" s="222" t="s">
        <v>151</v>
      </c>
      <c r="L242" s="71"/>
      <c r="M242" s="227" t="s">
        <v>21</v>
      </c>
      <c r="N242" s="228" t="s">
        <v>40</v>
      </c>
      <c r="O242" s="46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AR242" s="23" t="s">
        <v>129</v>
      </c>
      <c r="AT242" s="23" t="s">
        <v>125</v>
      </c>
      <c r="AU242" s="23" t="s">
        <v>79</v>
      </c>
      <c r="AY242" s="23" t="s">
        <v>122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23" t="s">
        <v>77</v>
      </c>
      <c r="BK242" s="231">
        <f>ROUND(I242*H242,2)</f>
        <v>0</v>
      </c>
      <c r="BL242" s="23" t="s">
        <v>129</v>
      </c>
      <c r="BM242" s="23" t="s">
        <v>568</v>
      </c>
    </row>
    <row r="243" s="11" customFormat="1">
      <c r="B243" s="232"/>
      <c r="C243" s="233"/>
      <c r="D243" s="234" t="s">
        <v>135</v>
      </c>
      <c r="E243" s="235" t="s">
        <v>21</v>
      </c>
      <c r="F243" s="236" t="s">
        <v>569</v>
      </c>
      <c r="G243" s="233"/>
      <c r="H243" s="235" t="s">
        <v>21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AT243" s="242" t="s">
        <v>135</v>
      </c>
      <c r="AU243" s="242" t="s">
        <v>79</v>
      </c>
      <c r="AV243" s="11" t="s">
        <v>77</v>
      </c>
      <c r="AW243" s="11" t="s">
        <v>33</v>
      </c>
      <c r="AX243" s="11" t="s">
        <v>69</v>
      </c>
      <c r="AY243" s="242" t="s">
        <v>122</v>
      </c>
    </row>
    <row r="244" s="12" customFormat="1">
      <c r="B244" s="243"/>
      <c r="C244" s="244"/>
      <c r="D244" s="234" t="s">
        <v>135</v>
      </c>
      <c r="E244" s="245" t="s">
        <v>349</v>
      </c>
      <c r="F244" s="246" t="s">
        <v>570</v>
      </c>
      <c r="G244" s="244"/>
      <c r="H244" s="247">
        <v>16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AT244" s="253" t="s">
        <v>135</v>
      </c>
      <c r="AU244" s="253" t="s">
        <v>79</v>
      </c>
      <c r="AV244" s="12" t="s">
        <v>79</v>
      </c>
      <c r="AW244" s="12" t="s">
        <v>33</v>
      </c>
      <c r="AX244" s="12" t="s">
        <v>77</v>
      </c>
      <c r="AY244" s="253" t="s">
        <v>122</v>
      </c>
    </row>
    <row r="245" s="1" customFormat="1" ht="25.5" customHeight="1">
      <c r="B245" s="45"/>
      <c r="C245" s="220" t="s">
        <v>571</v>
      </c>
      <c r="D245" s="220" t="s">
        <v>125</v>
      </c>
      <c r="E245" s="221" t="s">
        <v>572</v>
      </c>
      <c r="F245" s="222" t="s">
        <v>573</v>
      </c>
      <c r="G245" s="223" t="s">
        <v>244</v>
      </c>
      <c r="H245" s="224">
        <v>3</v>
      </c>
      <c r="I245" s="225"/>
      <c r="J245" s="226">
        <f>ROUND(I245*H245,2)</f>
        <v>0</v>
      </c>
      <c r="K245" s="222" t="s">
        <v>245</v>
      </c>
      <c r="L245" s="71"/>
      <c r="M245" s="227" t="s">
        <v>21</v>
      </c>
      <c r="N245" s="228" t="s">
        <v>40</v>
      </c>
      <c r="O245" s="46"/>
      <c r="P245" s="229">
        <f>O245*H245</f>
        <v>0</v>
      </c>
      <c r="Q245" s="229">
        <v>0.043959999999999999</v>
      </c>
      <c r="R245" s="229">
        <f>Q245*H245</f>
        <v>0.13188</v>
      </c>
      <c r="S245" s="229">
        <v>0</v>
      </c>
      <c r="T245" s="230">
        <f>S245*H245</f>
        <v>0</v>
      </c>
      <c r="AR245" s="23" t="s">
        <v>129</v>
      </c>
      <c r="AT245" s="23" t="s">
        <v>125</v>
      </c>
      <c r="AU245" s="23" t="s">
        <v>79</v>
      </c>
      <c r="AY245" s="23" t="s">
        <v>122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23" t="s">
        <v>77</v>
      </c>
      <c r="BK245" s="231">
        <f>ROUND(I245*H245,2)</f>
        <v>0</v>
      </c>
      <c r="BL245" s="23" t="s">
        <v>129</v>
      </c>
      <c r="BM245" s="23" t="s">
        <v>574</v>
      </c>
    </row>
    <row r="246" s="11" customFormat="1">
      <c r="B246" s="232"/>
      <c r="C246" s="233"/>
      <c r="D246" s="234" t="s">
        <v>135</v>
      </c>
      <c r="E246" s="235" t="s">
        <v>21</v>
      </c>
      <c r="F246" s="236" t="s">
        <v>575</v>
      </c>
      <c r="G246" s="233"/>
      <c r="H246" s="235" t="s">
        <v>21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135</v>
      </c>
      <c r="AU246" s="242" t="s">
        <v>79</v>
      </c>
      <c r="AV246" s="11" t="s">
        <v>77</v>
      </c>
      <c r="AW246" s="11" t="s">
        <v>33</v>
      </c>
      <c r="AX246" s="11" t="s">
        <v>69</v>
      </c>
      <c r="AY246" s="242" t="s">
        <v>122</v>
      </c>
    </row>
    <row r="247" s="12" customFormat="1">
      <c r="B247" s="243"/>
      <c r="C247" s="244"/>
      <c r="D247" s="234" t="s">
        <v>135</v>
      </c>
      <c r="E247" s="245" t="s">
        <v>21</v>
      </c>
      <c r="F247" s="246" t="s">
        <v>137</v>
      </c>
      <c r="G247" s="244"/>
      <c r="H247" s="247">
        <v>3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AT247" s="253" t="s">
        <v>135</v>
      </c>
      <c r="AU247" s="253" t="s">
        <v>79</v>
      </c>
      <c r="AV247" s="12" t="s">
        <v>79</v>
      </c>
      <c r="AW247" s="12" t="s">
        <v>33</v>
      </c>
      <c r="AX247" s="12" t="s">
        <v>77</v>
      </c>
      <c r="AY247" s="253" t="s">
        <v>122</v>
      </c>
    </row>
    <row r="248" s="1" customFormat="1" ht="25.5" customHeight="1">
      <c r="B248" s="45"/>
      <c r="C248" s="220" t="s">
        <v>576</v>
      </c>
      <c r="D248" s="220" t="s">
        <v>125</v>
      </c>
      <c r="E248" s="221" t="s">
        <v>577</v>
      </c>
      <c r="F248" s="222" t="s">
        <v>578</v>
      </c>
      <c r="G248" s="223" t="s">
        <v>244</v>
      </c>
      <c r="H248" s="224">
        <v>43</v>
      </c>
      <c r="I248" s="225"/>
      <c r="J248" s="226">
        <f>ROUND(I248*H248,2)</f>
        <v>0</v>
      </c>
      <c r="K248" s="222" t="s">
        <v>245</v>
      </c>
      <c r="L248" s="71"/>
      <c r="M248" s="227" t="s">
        <v>21</v>
      </c>
      <c r="N248" s="228" t="s">
        <v>40</v>
      </c>
      <c r="O248" s="46"/>
      <c r="P248" s="229">
        <f>O248*H248</f>
        <v>0</v>
      </c>
      <c r="Q248" s="229">
        <v>0.043959999999999999</v>
      </c>
      <c r="R248" s="229">
        <f>Q248*H248</f>
        <v>1.89028</v>
      </c>
      <c r="S248" s="229">
        <v>0</v>
      </c>
      <c r="T248" s="230">
        <f>S248*H248</f>
        <v>0</v>
      </c>
      <c r="AR248" s="23" t="s">
        <v>129</v>
      </c>
      <c r="AT248" s="23" t="s">
        <v>125</v>
      </c>
      <c r="AU248" s="23" t="s">
        <v>79</v>
      </c>
      <c r="AY248" s="23" t="s">
        <v>122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23" t="s">
        <v>77</v>
      </c>
      <c r="BK248" s="231">
        <f>ROUND(I248*H248,2)</f>
        <v>0</v>
      </c>
      <c r="BL248" s="23" t="s">
        <v>129</v>
      </c>
      <c r="BM248" s="23" t="s">
        <v>579</v>
      </c>
    </row>
    <row r="249" s="11" customFormat="1">
      <c r="B249" s="232"/>
      <c r="C249" s="233"/>
      <c r="D249" s="234" t="s">
        <v>135</v>
      </c>
      <c r="E249" s="235" t="s">
        <v>21</v>
      </c>
      <c r="F249" s="236" t="s">
        <v>580</v>
      </c>
      <c r="G249" s="233"/>
      <c r="H249" s="235" t="s">
        <v>21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AT249" s="242" t="s">
        <v>135</v>
      </c>
      <c r="AU249" s="242" t="s">
        <v>79</v>
      </c>
      <c r="AV249" s="11" t="s">
        <v>77</v>
      </c>
      <c r="AW249" s="11" t="s">
        <v>33</v>
      </c>
      <c r="AX249" s="11" t="s">
        <v>69</v>
      </c>
      <c r="AY249" s="242" t="s">
        <v>122</v>
      </c>
    </row>
    <row r="250" s="11" customFormat="1">
      <c r="B250" s="232"/>
      <c r="C250" s="233"/>
      <c r="D250" s="234" t="s">
        <v>135</v>
      </c>
      <c r="E250" s="235" t="s">
        <v>21</v>
      </c>
      <c r="F250" s="236" t="s">
        <v>581</v>
      </c>
      <c r="G250" s="233"/>
      <c r="H250" s="235" t="s">
        <v>21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AT250" s="242" t="s">
        <v>135</v>
      </c>
      <c r="AU250" s="242" t="s">
        <v>79</v>
      </c>
      <c r="AV250" s="11" t="s">
        <v>77</v>
      </c>
      <c r="AW250" s="11" t="s">
        <v>33</v>
      </c>
      <c r="AX250" s="11" t="s">
        <v>69</v>
      </c>
      <c r="AY250" s="242" t="s">
        <v>122</v>
      </c>
    </row>
    <row r="251" s="12" customFormat="1">
      <c r="B251" s="243"/>
      <c r="C251" s="244"/>
      <c r="D251" s="234" t="s">
        <v>135</v>
      </c>
      <c r="E251" s="245" t="s">
        <v>21</v>
      </c>
      <c r="F251" s="246" t="s">
        <v>582</v>
      </c>
      <c r="G251" s="244"/>
      <c r="H251" s="247">
        <v>37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AT251" s="253" t="s">
        <v>135</v>
      </c>
      <c r="AU251" s="253" t="s">
        <v>79</v>
      </c>
      <c r="AV251" s="12" t="s">
        <v>79</v>
      </c>
      <c r="AW251" s="12" t="s">
        <v>33</v>
      </c>
      <c r="AX251" s="12" t="s">
        <v>69</v>
      </c>
      <c r="AY251" s="253" t="s">
        <v>122</v>
      </c>
    </row>
    <row r="252" s="11" customFormat="1">
      <c r="B252" s="232"/>
      <c r="C252" s="233"/>
      <c r="D252" s="234" t="s">
        <v>135</v>
      </c>
      <c r="E252" s="235" t="s">
        <v>21</v>
      </c>
      <c r="F252" s="236" t="s">
        <v>583</v>
      </c>
      <c r="G252" s="233"/>
      <c r="H252" s="235" t="s">
        <v>21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AT252" s="242" t="s">
        <v>135</v>
      </c>
      <c r="AU252" s="242" t="s">
        <v>79</v>
      </c>
      <c r="AV252" s="11" t="s">
        <v>77</v>
      </c>
      <c r="AW252" s="11" t="s">
        <v>33</v>
      </c>
      <c r="AX252" s="11" t="s">
        <v>69</v>
      </c>
      <c r="AY252" s="242" t="s">
        <v>122</v>
      </c>
    </row>
    <row r="253" s="12" customFormat="1">
      <c r="B253" s="243"/>
      <c r="C253" s="244"/>
      <c r="D253" s="234" t="s">
        <v>135</v>
      </c>
      <c r="E253" s="245" t="s">
        <v>21</v>
      </c>
      <c r="F253" s="246" t="s">
        <v>155</v>
      </c>
      <c r="G253" s="244"/>
      <c r="H253" s="247">
        <v>6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AT253" s="253" t="s">
        <v>135</v>
      </c>
      <c r="AU253" s="253" t="s">
        <v>79</v>
      </c>
      <c r="AV253" s="12" t="s">
        <v>79</v>
      </c>
      <c r="AW253" s="12" t="s">
        <v>33</v>
      </c>
      <c r="AX253" s="12" t="s">
        <v>69</v>
      </c>
      <c r="AY253" s="253" t="s">
        <v>122</v>
      </c>
    </row>
    <row r="254" s="13" customFormat="1">
      <c r="B254" s="254"/>
      <c r="C254" s="255"/>
      <c r="D254" s="234" t="s">
        <v>135</v>
      </c>
      <c r="E254" s="256" t="s">
        <v>21</v>
      </c>
      <c r="F254" s="257" t="s">
        <v>213</v>
      </c>
      <c r="G254" s="255"/>
      <c r="H254" s="258">
        <v>43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AT254" s="264" t="s">
        <v>135</v>
      </c>
      <c r="AU254" s="264" t="s">
        <v>79</v>
      </c>
      <c r="AV254" s="13" t="s">
        <v>129</v>
      </c>
      <c r="AW254" s="13" t="s">
        <v>33</v>
      </c>
      <c r="AX254" s="13" t="s">
        <v>77</v>
      </c>
      <c r="AY254" s="264" t="s">
        <v>122</v>
      </c>
    </row>
    <row r="255" s="1" customFormat="1" ht="16.5" customHeight="1">
      <c r="B255" s="45"/>
      <c r="C255" s="220" t="s">
        <v>584</v>
      </c>
      <c r="D255" s="220" t="s">
        <v>125</v>
      </c>
      <c r="E255" s="221" t="s">
        <v>202</v>
      </c>
      <c r="F255" s="222" t="s">
        <v>585</v>
      </c>
      <c r="G255" s="223" t="s">
        <v>193</v>
      </c>
      <c r="H255" s="224">
        <v>23</v>
      </c>
      <c r="I255" s="225"/>
      <c r="J255" s="226">
        <f>ROUND(I255*H255,2)</f>
        <v>0</v>
      </c>
      <c r="K255" s="222" t="s">
        <v>21</v>
      </c>
      <c r="L255" s="71"/>
      <c r="M255" s="227" t="s">
        <v>21</v>
      </c>
      <c r="N255" s="228" t="s">
        <v>40</v>
      </c>
      <c r="O255" s="46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AR255" s="23" t="s">
        <v>129</v>
      </c>
      <c r="AT255" s="23" t="s">
        <v>125</v>
      </c>
      <c r="AU255" s="23" t="s">
        <v>79</v>
      </c>
      <c r="AY255" s="23" t="s">
        <v>122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23" t="s">
        <v>77</v>
      </c>
      <c r="BK255" s="231">
        <f>ROUND(I255*H255,2)</f>
        <v>0</v>
      </c>
      <c r="BL255" s="23" t="s">
        <v>129</v>
      </c>
      <c r="BM255" s="23" t="s">
        <v>586</v>
      </c>
    </row>
    <row r="256" s="11" customFormat="1">
      <c r="B256" s="232"/>
      <c r="C256" s="233"/>
      <c r="D256" s="234" t="s">
        <v>135</v>
      </c>
      <c r="E256" s="235" t="s">
        <v>21</v>
      </c>
      <c r="F256" s="236" t="s">
        <v>587</v>
      </c>
      <c r="G256" s="233"/>
      <c r="H256" s="235" t="s">
        <v>21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AT256" s="242" t="s">
        <v>135</v>
      </c>
      <c r="AU256" s="242" t="s">
        <v>79</v>
      </c>
      <c r="AV256" s="11" t="s">
        <v>77</v>
      </c>
      <c r="AW256" s="11" t="s">
        <v>33</v>
      </c>
      <c r="AX256" s="11" t="s">
        <v>69</v>
      </c>
      <c r="AY256" s="242" t="s">
        <v>122</v>
      </c>
    </row>
    <row r="257" s="11" customFormat="1">
      <c r="B257" s="232"/>
      <c r="C257" s="233"/>
      <c r="D257" s="234" t="s">
        <v>135</v>
      </c>
      <c r="E257" s="235" t="s">
        <v>21</v>
      </c>
      <c r="F257" s="236" t="s">
        <v>588</v>
      </c>
      <c r="G257" s="233"/>
      <c r="H257" s="235" t="s">
        <v>21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AT257" s="242" t="s">
        <v>135</v>
      </c>
      <c r="AU257" s="242" t="s">
        <v>79</v>
      </c>
      <c r="AV257" s="11" t="s">
        <v>77</v>
      </c>
      <c r="AW257" s="11" t="s">
        <v>33</v>
      </c>
      <c r="AX257" s="11" t="s">
        <v>69</v>
      </c>
      <c r="AY257" s="242" t="s">
        <v>122</v>
      </c>
    </row>
    <row r="258" s="11" customFormat="1">
      <c r="B258" s="232"/>
      <c r="C258" s="233"/>
      <c r="D258" s="234" t="s">
        <v>135</v>
      </c>
      <c r="E258" s="235" t="s">
        <v>21</v>
      </c>
      <c r="F258" s="236" t="s">
        <v>589</v>
      </c>
      <c r="G258" s="233"/>
      <c r="H258" s="235" t="s">
        <v>21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135</v>
      </c>
      <c r="AU258" s="242" t="s">
        <v>79</v>
      </c>
      <c r="AV258" s="11" t="s">
        <v>77</v>
      </c>
      <c r="AW258" s="11" t="s">
        <v>33</v>
      </c>
      <c r="AX258" s="11" t="s">
        <v>69</v>
      </c>
      <c r="AY258" s="242" t="s">
        <v>122</v>
      </c>
    </row>
    <row r="259" s="12" customFormat="1">
      <c r="B259" s="243"/>
      <c r="C259" s="244"/>
      <c r="D259" s="234" t="s">
        <v>135</v>
      </c>
      <c r="E259" s="245" t="s">
        <v>21</v>
      </c>
      <c r="F259" s="246" t="s">
        <v>590</v>
      </c>
      <c r="G259" s="244"/>
      <c r="H259" s="247">
        <v>23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AT259" s="253" t="s">
        <v>135</v>
      </c>
      <c r="AU259" s="253" t="s">
        <v>79</v>
      </c>
      <c r="AV259" s="12" t="s">
        <v>79</v>
      </c>
      <c r="AW259" s="12" t="s">
        <v>33</v>
      </c>
      <c r="AX259" s="12" t="s">
        <v>77</v>
      </c>
      <c r="AY259" s="253" t="s">
        <v>122</v>
      </c>
    </row>
    <row r="260" s="10" customFormat="1" ht="29.88" customHeight="1">
      <c r="B260" s="204"/>
      <c r="C260" s="205"/>
      <c r="D260" s="206" t="s">
        <v>68</v>
      </c>
      <c r="E260" s="218" t="s">
        <v>168</v>
      </c>
      <c r="F260" s="218" t="s">
        <v>591</v>
      </c>
      <c r="G260" s="205"/>
      <c r="H260" s="205"/>
      <c r="I260" s="208"/>
      <c r="J260" s="219">
        <f>BK260</f>
        <v>0</v>
      </c>
      <c r="K260" s="205"/>
      <c r="L260" s="210"/>
      <c r="M260" s="211"/>
      <c r="N260" s="212"/>
      <c r="O260" s="212"/>
      <c r="P260" s="213">
        <f>SUM(P261:P272)</f>
        <v>0</v>
      </c>
      <c r="Q260" s="212"/>
      <c r="R260" s="213">
        <f>SUM(R261:R272)</f>
        <v>0.39002999999999999</v>
      </c>
      <c r="S260" s="212"/>
      <c r="T260" s="214">
        <f>SUM(T261:T272)</f>
        <v>0</v>
      </c>
      <c r="AR260" s="215" t="s">
        <v>77</v>
      </c>
      <c r="AT260" s="216" t="s">
        <v>68</v>
      </c>
      <c r="AU260" s="216" t="s">
        <v>77</v>
      </c>
      <c r="AY260" s="215" t="s">
        <v>122</v>
      </c>
      <c r="BK260" s="217">
        <f>SUM(BK261:BK272)</f>
        <v>0</v>
      </c>
    </row>
    <row r="261" s="1" customFormat="1" ht="38.25" customHeight="1">
      <c r="B261" s="45"/>
      <c r="C261" s="220" t="s">
        <v>592</v>
      </c>
      <c r="D261" s="220" t="s">
        <v>125</v>
      </c>
      <c r="E261" s="221" t="s">
        <v>593</v>
      </c>
      <c r="F261" s="222" t="s">
        <v>594</v>
      </c>
      <c r="G261" s="223" t="s">
        <v>207</v>
      </c>
      <c r="H261" s="224">
        <v>6</v>
      </c>
      <c r="I261" s="225"/>
      <c r="J261" s="226">
        <f>ROUND(I261*H261,2)</f>
        <v>0</v>
      </c>
      <c r="K261" s="222" t="s">
        <v>245</v>
      </c>
      <c r="L261" s="71"/>
      <c r="M261" s="227" t="s">
        <v>21</v>
      </c>
      <c r="N261" s="228" t="s">
        <v>40</v>
      </c>
      <c r="O261" s="46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AR261" s="23" t="s">
        <v>129</v>
      </c>
      <c r="AT261" s="23" t="s">
        <v>125</v>
      </c>
      <c r="AU261" s="23" t="s">
        <v>79</v>
      </c>
      <c r="AY261" s="23" t="s">
        <v>122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23" t="s">
        <v>77</v>
      </c>
      <c r="BK261" s="231">
        <f>ROUND(I261*H261,2)</f>
        <v>0</v>
      </c>
      <c r="BL261" s="23" t="s">
        <v>129</v>
      </c>
      <c r="BM261" s="23" t="s">
        <v>595</v>
      </c>
    </row>
    <row r="262" s="11" customFormat="1">
      <c r="B262" s="232"/>
      <c r="C262" s="233"/>
      <c r="D262" s="234" t="s">
        <v>135</v>
      </c>
      <c r="E262" s="235" t="s">
        <v>21</v>
      </c>
      <c r="F262" s="236" t="s">
        <v>596</v>
      </c>
      <c r="G262" s="233"/>
      <c r="H262" s="235" t="s">
        <v>21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AT262" s="242" t="s">
        <v>135</v>
      </c>
      <c r="AU262" s="242" t="s">
        <v>79</v>
      </c>
      <c r="AV262" s="11" t="s">
        <v>77</v>
      </c>
      <c r="AW262" s="11" t="s">
        <v>33</v>
      </c>
      <c r="AX262" s="11" t="s">
        <v>69</v>
      </c>
      <c r="AY262" s="242" t="s">
        <v>122</v>
      </c>
    </row>
    <row r="263" s="12" customFormat="1">
      <c r="B263" s="243"/>
      <c r="C263" s="244"/>
      <c r="D263" s="234" t="s">
        <v>135</v>
      </c>
      <c r="E263" s="245" t="s">
        <v>21</v>
      </c>
      <c r="F263" s="246" t="s">
        <v>597</v>
      </c>
      <c r="G263" s="244"/>
      <c r="H263" s="247">
        <v>6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AT263" s="253" t="s">
        <v>135</v>
      </c>
      <c r="AU263" s="253" t="s">
        <v>79</v>
      </c>
      <c r="AV263" s="12" t="s">
        <v>79</v>
      </c>
      <c r="AW263" s="12" t="s">
        <v>33</v>
      </c>
      <c r="AX263" s="12" t="s">
        <v>77</v>
      </c>
      <c r="AY263" s="253" t="s">
        <v>122</v>
      </c>
    </row>
    <row r="264" s="1" customFormat="1" ht="16.5" customHeight="1">
      <c r="B264" s="45"/>
      <c r="C264" s="270" t="s">
        <v>598</v>
      </c>
      <c r="D264" s="270" t="s">
        <v>289</v>
      </c>
      <c r="E264" s="271" t="s">
        <v>599</v>
      </c>
      <c r="F264" s="272" t="s">
        <v>600</v>
      </c>
      <c r="G264" s="273" t="s">
        <v>253</v>
      </c>
      <c r="H264" s="274">
        <v>6</v>
      </c>
      <c r="I264" s="275"/>
      <c r="J264" s="276">
        <f>ROUND(I264*H264,2)</f>
        <v>0</v>
      </c>
      <c r="K264" s="272" t="s">
        <v>245</v>
      </c>
      <c r="L264" s="277"/>
      <c r="M264" s="278" t="s">
        <v>21</v>
      </c>
      <c r="N264" s="279" t="s">
        <v>40</v>
      </c>
      <c r="O264" s="46"/>
      <c r="P264" s="229">
        <f>O264*H264</f>
        <v>0</v>
      </c>
      <c r="Q264" s="229">
        <v>0.039</v>
      </c>
      <c r="R264" s="229">
        <f>Q264*H264</f>
        <v>0.23399999999999999</v>
      </c>
      <c r="S264" s="229">
        <v>0</v>
      </c>
      <c r="T264" s="230">
        <f>S264*H264</f>
        <v>0</v>
      </c>
      <c r="AR264" s="23" t="s">
        <v>168</v>
      </c>
      <c r="AT264" s="23" t="s">
        <v>289</v>
      </c>
      <c r="AU264" s="23" t="s">
        <v>79</v>
      </c>
      <c r="AY264" s="23" t="s">
        <v>122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23" t="s">
        <v>77</v>
      </c>
      <c r="BK264" s="231">
        <f>ROUND(I264*H264,2)</f>
        <v>0</v>
      </c>
      <c r="BL264" s="23" t="s">
        <v>129</v>
      </c>
      <c r="BM264" s="23" t="s">
        <v>601</v>
      </c>
    </row>
    <row r="265" s="11" customFormat="1">
      <c r="B265" s="232"/>
      <c r="C265" s="233"/>
      <c r="D265" s="234" t="s">
        <v>135</v>
      </c>
      <c r="E265" s="235" t="s">
        <v>21</v>
      </c>
      <c r="F265" s="236" t="s">
        <v>596</v>
      </c>
      <c r="G265" s="233"/>
      <c r="H265" s="235" t="s">
        <v>21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AT265" s="242" t="s">
        <v>135</v>
      </c>
      <c r="AU265" s="242" t="s">
        <v>79</v>
      </c>
      <c r="AV265" s="11" t="s">
        <v>77</v>
      </c>
      <c r="AW265" s="11" t="s">
        <v>33</v>
      </c>
      <c r="AX265" s="11" t="s">
        <v>69</v>
      </c>
      <c r="AY265" s="242" t="s">
        <v>122</v>
      </c>
    </row>
    <row r="266" s="12" customFormat="1">
      <c r="B266" s="243"/>
      <c r="C266" s="244"/>
      <c r="D266" s="234" t="s">
        <v>135</v>
      </c>
      <c r="E266" s="245" t="s">
        <v>21</v>
      </c>
      <c r="F266" s="246" t="s">
        <v>597</v>
      </c>
      <c r="G266" s="244"/>
      <c r="H266" s="247">
        <v>6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AT266" s="253" t="s">
        <v>135</v>
      </c>
      <c r="AU266" s="253" t="s">
        <v>79</v>
      </c>
      <c r="AV266" s="12" t="s">
        <v>79</v>
      </c>
      <c r="AW266" s="12" t="s">
        <v>33</v>
      </c>
      <c r="AX266" s="12" t="s">
        <v>77</v>
      </c>
      <c r="AY266" s="253" t="s">
        <v>122</v>
      </c>
    </row>
    <row r="267" s="1" customFormat="1" ht="38.25" customHeight="1">
      <c r="B267" s="45"/>
      <c r="C267" s="220" t="s">
        <v>602</v>
      </c>
      <c r="D267" s="220" t="s">
        <v>125</v>
      </c>
      <c r="E267" s="221" t="s">
        <v>603</v>
      </c>
      <c r="F267" s="222" t="s">
        <v>604</v>
      </c>
      <c r="G267" s="223" t="s">
        <v>207</v>
      </c>
      <c r="H267" s="224">
        <v>3</v>
      </c>
      <c r="I267" s="225"/>
      <c r="J267" s="226">
        <f>ROUND(I267*H267,2)</f>
        <v>0</v>
      </c>
      <c r="K267" s="222" t="s">
        <v>245</v>
      </c>
      <c r="L267" s="71"/>
      <c r="M267" s="227" t="s">
        <v>21</v>
      </c>
      <c r="N267" s="228" t="s">
        <v>40</v>
      </c>
      <c r="O267" s="46"/>
      <c r="P267" s="229">
        <f>O267*H267</f>
        <v>0</v>
      </c>
      <c r="Q267" s="229">
        <v>1.0000000000000001E-05</v>
      </c>
      <c r="R267" s="229">
        <f>Q267*H267</f>
        <v>3.0000000000000004E-05</v>
      </c>
      <c r="S267" s="229">
        <v>0</v>
      </c>
      <c r="T267" s="230">
        <f>S267*H267</f>
        <v>0</v>
      </c>
      <c r="AR267" s="23" t="s">
        <v>129</v>
      </c>
      <c r="AT267" s="23" t="s">
        <v>125</v>
      </c>
      <c r="AU267" s="23" t="s">
        <v>79</v>
      </c>
      <c r="AY267" s="23" t="s">
        <v>122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23" t="s">
        <v>77</v>
      </c>
      <c r="BK267" s="231">
        <f>ROUND(I267*H267,2)</f>
        <v>0</v>
      </c>
      <c r="BL267" s="23" t="s">
        <v>129</v>
      </c>
      <c r="BM267" s="23" t="s">
        <v>605</v>
      </c>
    </row>
    <row r="268" s="11" customFormat="1">
      <c r="B268" s="232"/>
      <c r="C268" s="233"/>
      <c r="D268" s="234" t="s">
        <v>135</v>
      </c>
      <c r="E268" s="235" t="s">
        <v>21</v>
      </c>
      <c r="F268" s="236" t="s">
        <v>606</v>
      </c>
      <c r="G268" s="233"/>
      <c r="H268" s="235" t="s">
        <v>21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135</v>
      </c>
      <c r="AU268" s="242" t="s">
        <v>79</v>
      </c>
      <c r="AV268" s="11" t="s">
        <v>77</v>
      </c>
      <c r="AW268" s="11" t="s">
        <v>33</v>
      </c>
      <c r="AX268" s="11" t="s">
        <v>69</v>
      </c>
      <c r="AY268" s="242" t="s">
        <v>122</v>
      </c>
    </row>
    <row r="269" s="12" customFormat="1">
      <c r="B269" s="243"/>
      <c r="C269" s="244"/>
      <c r="D269" s="234" t="s">
        <v>135</v>
      </c>
      <c r="E269" s="245" t="s">
        <v>21</v>
      </c>
      <c r="F269" s="246" t="s">
        <v>137</v>
      </c>
      <c r="G269" s="244"/>
      <c r="H269" s="247">
        <v>3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AT269" s="253" t="s">
        <v>135</v>
      </c>
      <c r="AU269" s="253" t="s">
        <v>79</v>
      </c>
      <c r="AV269" s="12" t="s">
        <v>79</v>
      </c>
      <c r="AW269" s="12" t="s">
        <v>33</v>
      </c>
      <c r="AX269" s="12" t="s">
        <v>77</v>
      </c>
      <c r="AY269" s="253" t="s">
        <v>122</v>
      </c>
    </row>
    <row r="270" s="1" customFormat="1" ht="16.5" customHeight="1">
      <c r="B270" s="45"/>
      <c r="C270" s="270" t="s">
        <v>607</v>
      </c>
      <c r="D270" s="270" t="s">
        <v>289</v>
      </c>
      <c r="E270" s="271" t="s">
        <v>608</v>
      </c>
      <c r="F270" s="272" t="s">
        <v>609</v>
      </c>
      <c r="G270" s="273" t="s">
        <v>253</v>
      </c>
      <c r="H270" s="274">
        <v>3</v>
      </c>
      <c r="I270" s="275"/>
      <c r="J270" s="276">
        <f>ROUND(I270*H270,2)</f>
        <v>0</v>
      </c>
      <c r="K270" s="272" t="s">
        <v>245</v>
      </c>
      <c r="L270" s="277"/>
      <c r="M270" s="278" t="s">
        <v>21</v>
      </c>
      <c r="N270" s="279" t="s">
        <v>40</v>
      </c>
      <c r="O270" s="46"/>
      <c r="P270" s="229">
        <f>O270*H270</f>
        <v>0</v>
      </c>
      <c r="Q270" s="229">
        <v>0.051999999999999998</v>
      </c>
      <c r="R270" s="229">
        <f>Q270*H270</f>
        <v>0.156</v>
      </c>
      <c r="S270" s="229">
        <v>0</v>
      </c>
      <c r="T270" s="230">
        <f>S270*H270</f>
        <v>0</v>
      </c>
      <c r="AR270" s="23" t="s">
        <v>168</v>
      </c>
      <c r="AT270" s="23" t="s">
        <v>289</v>
      </c>
      <c r="AU270" s="23" t="s">
        <v>79</v>
      </c>
      <c r="AY270" s="23" t="s">
        <v>122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23" t="s">
        <v>77</v>
      </c>
      <c r="BK270" s="231">
        <f>ROUND(I270*H270,2)</f>
        <v>0</v>
      </c>
      <c r="BL270" s="23" t="s">
        <v>129</v>
      </c>
      <c r="BM270" s="23" t="s">
        <v>610</v>
      </c>
    </row>
    <row r="271" s="11" customFormat="1">
      <c r="B271" s="232"/>
      <c r="C271" s="233"/>
      <c r="D271" s="234" t="s">
        <v>135</v>
      </c>
      <c r="E271" s="235" t="s">
        <v>21</v>
      </c>
      <c r="F271" s="236" t="s">
        <v>606</v>
      </c>
      <c r="G271" s="233"/>
      <c r="H271" s="235" t="s">
        <v>21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AT271" s="242" t="s">
        <v>135</v>
      </c>
      <c r="AU271" s="242" t="s">
        <v>79</v>
      </c>
      <c r="AV271" s="11" t="s">
        <v>77</v>
      </c>
      <c r="AW271" s="11" t="s">
        <v>33</v>
      </c>
      <c r="AX271" s="11" t="s">
        <v>69</v>
      </c>
      <c r="AY271" s="242" t="s">
        <v>122</v>
      </c>
    </row>
    <row r="272" s="12" customFormat="1">
      <c r="B272" s="243"/>
      <c r="C272" s="244"/>
      <c r="D272" s="234" t="s">
        <v>135</v>
      </c>
      <c r="E272" s="245" t="s">
        <v>21</v>
      </c>
      <c r="F272" s="246" t="s">
        <v>137</v>
      </c>
      <c r="G272" s="244"/>
      <c r="H272" s="247">
        <v>3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AT272" s="253" t="s">
        <v>135</v>
      </c>
      <c r="AU272" s="253" t="s">
        <v>79</v>
      </c>
      <c r="AV272" s="12" t="s">
        <v>79</v>
      </c>
      <c r="AW272" s="12" t="s">
        <v>33</v>
      </c>
      <c r="AX272" s="12" t="s">
        <v>77</v>
      </c>
      <c r="AY272" s="253" t="s">
        <v>122</v>
      </c>
    </row>
    <row r="273" s="10" customFormat="1" ht="29.88" customHeight="1">
      <c r="B273" s="204"/>
      <c r="C273" s="205"/>
      <c r="D273" s="206" t="s">
        <v>68</v>
      </c>
      <c r="E273" s="218" t="s">
        <v>173</v>
      </c>
      <c r="F273" s="218" t="s">
        <v>611</v>
      </c>
      <c r="G273" s="205"/>
      <c r="H273" s="205"/>
      <c r="I273" s="208"/>
      <c r="J273" s="219">
        <f>BK273</f>
        <v>0</v>
      </c>
      <c r="K273" s="205"/>
      <c r="L273" s="210"/>
      <c r="M273" s="211"/>
      <c r="N273" s="212"/>
      <c r="O273" s="212"/>
      <c r="P273" s="213">
        <f>SUM(P274:P284)</f>
        <v>0</v>
      </c>
      <c r="Q273" s="212"/>
      <c r="R273" s="213">
        <f>SUM(R274:R284)</f>
        <v>0</v>
      </c>
      <c r="S273" s="212"/>
      <c r="T273" s="214">
        <f>SUM(T274:T284)</f>
        <v>57.160000000000004</v>
      </c>
      <c r="AR273" s="215" t="s">
        <v>77</v>
      </c>
      <c r="AT273" s="216" t="s">
        <v>68</v>
      </c>
      <c r="AU273" s="216" t="s">
        <v>77</v>
      </c>
      <c r="AY273" s="215" t="s">
        <v>122</v>
      </c>
      <c r="BK273" s="217">
        <f>SUM(BK274:BK284)</f>
        <v>0</v>
      </c>
    </row>
    <row r="274" s="1" customFormat="1" ht="25.5" customHeight="1">
      <c r="B274" s="45"/>
      <c r="C274" s="220" t="s">
        <v>167</v>
      </c>
      <c r="D274" s="220" t="s">
        <v>125</v>
      </c>
      <c r="E274" s="221" t="s">
        <v>612</v>
      </c>
      <c r="F274" s="222" t="s">
        <v>613</v>
      </c>
      <c r="G274" s="223" t="s">
        <v>276</v>
      </c>
      <c r="H274" s="224">
        <v>19.84</v>
      </c>
      <c r="I274" s="225"/>
      <c r="J274" s="226">
        <f>ROUND(I274*H274,2)</f>
        <v>0</v>
      </c>
      <c r="K274" s="222" t="s">
        <v>151</v>
      </c>
      <c r="L274" s="71"/>
      <c r="M274" s="227" t="s">
        <v>21</v>
      </c>
      <c r="N274" s="228" t="s">
        <v>40</v>
      </c>
      <c r="O274" s="46"/>
      <c r="P274" s="229">
        <f>O274*H274</f>
        <v>0</v>
      </c>
      <c r="Q274" s="229">
        <v>0</v>
      </c>
      <c r="R274" s="229">
        <f>Q274*H274</f>
        <v>0</v>
      </c>
      <c r="S274" s="229">
        <v>2.5</v>
      </c>
      <c r="T274" s="230">
        <f>S274*H274</f>
        <v>49.600000000000001</v>
      </c>
      <c r="AR274" s="23" t="s">
        <v>129</v>
      </c>
      <c r="AT274" s="23" t="s">
        <v>125</v>
      </c>
      <c r="AU274" s="23" t="s">
        <v>79</v>
      </c>
      <c r="AY274" s="23" t="s">
        <v>122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23" t="s">
        <v>77</v>
      </c>
      <c r="BK274" s="231">
        <f>ROUND(I274*H274,2)</f>
        <v>0</v>
      </c>
      <c r="BL274" s="23" t="s">
        <v>129</v>
      </c>
      <c r="BM274" s="23" t="s">
        <v>614</v>
      </c>
    </row>
    <row r="275" s="11" customFormat="1">
      <c r="B275" s="232"/>
      <c r="C275" s="233"/>
      <c r="D275" s="234" t="s">
        <v>135</v>
      </c>
      <c r="E275" s="235" t="s">
        <v>21</v>
      </c>
      <c r="F275" s="236" t="s">
        <v>615</v>
      </c>
      <c r="G275" s="233"/>
      <c r="H275" s="235" t="s">
        <v>21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AT275" s="242" t="s">
        <v>135</v>
      </c>
      <c r="AU275" s="242" t="s">
        <v>79</v>
      </c>
      <c r="AV275" s="11" t="s">
        <v>77</v>
      </c>
      <c r="AW275" s="11" t="s">
        <v>33</v>
      </c>
      <c r="AX275" s="11" t="s">
        <v>69</v>
      </c>
      <c r="AY275" s="242" t="s">
        <v>122</v>
      </c>
    </row>
    <row r="276" s="12" customFormat="1">
      <c r="B276" s="243"/>
      <c r="C276" s="244"/>
      <c r="D276" s="234" t="s">
        <v>135</v>
      </c>
      <c r="E276" s="245" t="s">
        <v>335</v>
      </c>
      <c r="F276" s="246" t="s">
        <v>616</v>
      </c>
      <c r="G276" s="244"/>
      <c r="H276" s="247">
        <v>3.8399999999999999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AT276" s="253" t="s">
        <v>135</v>
      </c>
      <c r="AU276" s="253" t="s">
        <v>79</v>
      </c>
      <c r="AV276" s="12" t="s">
        <v>79</v>
      </c>
      <c r="AW276" s="12" t="s">
        <v>33</v>
      </c>
      <c r="AX276" s="12" t="s">
        <v>69</v>
      </c>
      <c r="AY276" s="253" t="s">
        <v>122</v>
      </c>
    </row>
    <row r="277" s="12" customFormat="1">
      <c r="B277" s="243"/>
      <c r="C277" s="244"/>
      <c r="D277" s="234" t="s">
        <v>135</v>
      </c>
      <c r="E277" s="245" t="s">
        <v>21</v>
      </c>
      <c r="F277" s="246" t="s">
        <v>350</v>
      </c>
      <c r="G277" s="244"/>
      <c r="H277" s="247">
        <v>16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AT277" s="253" t="s">
        <v>135</v>
      </c>
      <c r="AU277" s="253" t="s">
        <v>79</v>
      </c>
      <c r="AV277" s="12" t="s">
        <v>79</v>
      </c>
      <c r="AW277" s="12" t="s">
        <v>33</v>
      </c>
      <c r="AX277" s="12" t="s">
        <v>69</v>
      </c>
      <c r="AY277" s="253" t="s">
        <v>122</v>
      </c>
    </row>
    <row r="278" s="13" customFormat="1">
      <c r="B278" s="254"/>
      <c r="C278" s="255"/>
      <c r="D278" s="234" t="s">
        <v>135</v>
      </c>
      <c r="E278" s="256" t="s">
        <v>21</v>
      </c>
      <c r="F278" s="257" t="s">
        <v>213</v>
      </c>
      <c r="G278" s="255"/>
      <c r="H278" s="258">
        <v>19.84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AT278" s="264" t="s">
        <v>135</v>
      </c>
      <c r="AU278" s="264" t="s">
        <v>79</v>
      </c>
      <c r="AV278" s="13" t="s">
        <v>129</v>
      </c>
      <c r="AW278" s="13" t="s">
        <v>33</v>
      </c>
      <c r="AX278" s="13" t="s">
        <v>77</v>
      </c>
      <c r="AY278" s="264" t="s">
        <v>122</v>
      </c>
    </row>
    <row r="279" s="1" customFormat="1" ht="25.5" customHeight="1">
      <c r="B279" s="45"/>
      <c r="C279" s="220" t="s">
        <v>617</v>
      </c>
      <c r="D279" s="220" t="s">
        <v>125</v>
      </c>
      <c r="E279" s="221" t="s">
        <v>618</v>
      </c>
      <c r="F279" s="222" t="s">
        <v>619</v>
      </c>
      <c r="G279" s="223" t="s">
        <v>276</v>
      </c>
      <c r="H279" s="224">
        <v>3.6000000000000001</v>
      </c>
      <c r="I279" s="225"/>
      <c r="J279" s="226">
        <f>ROUND(I279*H279,2)</f>
        <v>0</v>
      </c>
      <c r="K279" s="222" t="s">
        <v>245</v>
      </c>
      <c r="L279" s="71"/>
      <c r="M279" s="227" t="s">
        <v>21</v>
      </c>
      <c r="N279" s="228" t="s">
        <v>40</v>
      </c>
      <c r="O279" s="46"/>
      <c r="P279" s="229">
        <f>O279*H279</f>
        <v>0</v>
      </c>
      <c r="Q279" s="229">
        <v>0</v>
      </c>
      <c r="R279" s="229">
        <f>Q279*H279</f>
        <v>0</v>
      </c>
      <c r="S279" s="229">
        <v>2.1000000000000001</v>
      </c>
      <c r="T279" s="230">
        <f>S279*H279</f>
        <v>7.5600000000000005</v>
      </c>
      <c r="AR279" s="23" t="s">
        <v>129</v>
      </c>
      <c r="AT279" s="23" t="s">
        <v>125</v>
      </c>
      <c r="AU279" s="23" t="s">
        <v>79</v>
      </c>
      <c r="AY279" s="23" t="s">
        <v>122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23" t="s">
        <v>77</v>
      </c>
      <c r="BK279" s="231">
        <f>ROUND(I279*H279,2)</f>
        <v>0</v>
      </c>
      <c r="BL279" s="23" t="s">
        <v>129</v>
      </c>
      <c r="BM279" s="23" t="s">
        <v>620</v>
      </c>
    </row>
    <row r="280" s="11" customFormat="1">
      <c r="B280" s="232"/>
      <c r="C280" s="233"/>
      <c r="D280" s="234" t="s">
        <v>135</v>
      </c>
      <c r="E280" s="235" t="s">
        <v>21</v>
      </c>
      <c r="F280" s="236" t="s">
        <v>621</v>
      </c>
      <c r="G280" s="233"/>
      <c r="H280" s="235" t="s">
        <v>21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AT280" s="242" t="s">
        <v>135</v>
      </c>
      <c r="AU280" s="242" t="s">
        <v>79</v>
      </c>
      <c r="AV280" s="11" t="s">
        <v>77</v>
      </c>
      <c r="AW280" s="11" t="s">
        <v>33</v>
      </c>
      <c r="AX280" s="11" t="s">
        <v>69</v>
      </c>
      <c r="AY280" s="242" t="s">
        <v>122</v>
      </c>
    </row>
    <row r="281" s="12" customFormat="1">
      <c r="B281" s="243"/>
      <c r="C281" s="244"/>
      <c r="D281" s="234" t="s">
        <v>135</v>
      </c>
      <c r="E281" s="245" t="s">
        <v>21</v>
      </c>
      <c r="F281" s="246" t="s">
        <v>622</v>
      </c>
      <c r="G281" s="244"/>
      <c r="H281" s="247">
        <v>3.6000000000000001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AT281" s="253" t="s">
        <v>135</v>
      </c>
      <c r="AU281" s="253" t="s">
        <v>79</v>
      </c>
      <c r="AV281" s="12" t="s">
        <v>79</v>
      </c>
      <c r="AW281" s="12" t="s">
        <v>33</v>
      </c>
      <c r="AX281" s="12" t="s">
        <v>77</v>
      </c>
      <c r="AY281" s="253" t="s">
        <v>122</v>
      </c>
    </row>
    <row r="282" s="1" customFormat="1" ht="16.5" customHeight="1">
      <c r="B282" s="45"/>
      <c r="C282" s="220" t="s">
        <v>623</v>
      </c>
      <c r="D282" s="220" t="s">
        <v>125</v>
      </c>
      <c r="E282" s="221" t="s">
        <v>624</v>
      </c>
      <c r="F282" s="222" t="s">
        <v>625</v>
      </c>
      <c r="G282" s="223" t="s">
        <v>244</v>
      </c>
      <c r="H282" s="224">
        <v>144</v>
      </c>
      <c r="I282" s="225"/>
      <c r="J282" s="226">
        <f>ROUND(I282*H282,2)</f>
        <v>0</v>
      </c>
      <c r="K282" s="222" t="s">
        <v>151</v>
      </c>
      <c r="L282" s="71"/>
      <c r="M282" s="227" t="s">
        <v>21</v>
      </c>
      <c r="N282" s="228" t="s">
        <v>40</v>
      </c>
      <c r="O282" s="46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AR282" s="23" t="s">
        <v>129</v>
      </c>
      <c r="AT282" s="23" t="s">
        <v>125</v>
      </c>
      <c r="AU282" s="23" t="s">
        <v>79</v>
      </c>
      <c r="AY282" s="23" t="s">
        <v>122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23" t="s">
        <v>77</v>
      </c>
      <c r="BK282" s="231">
        <f>ROUND(I282*H282,2)</f>
        <v>0</v>
      </c>
      <c r="BL282" s="23" t="s">
        <v>129</v>
      </c>
      <c r="BM282" s="23" t="s">
        <v>626</v>
      </c>
    </row>
    <row r="283" s="11" customFormat="1">
      <c r="B283" s="232"/>
      <c r="C283" s="233"/>
      <c r="D283" s="234" t="s">
        <v>135</v>
      </c>
      <c r="E283" s="235" t="s">
        <v>21</v>
      </c>
      <c r="F283" s="236" t="s">
        <v>627</v>
      </c>
      <c r="G283" s="233"/>
      <c r="H283" s="235" t="s">
        <v>21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AT283" s="242" t="s">
        <v>135</v>
      </c>
      <c r="AU283" s="242" t="s">
        <v>79</v>
      </c>
      <c r="AV283" s="11" t="s">
        <v>77</v>
      </c>
      <c r="AW283" s="11" t="s">
        <v>33</v>
      </c>
      <c r="AX283" s="11" t="s">
        <v>69</v>
      </c>
      <c r="AY283" s="242" t="s">
        <v>122</v>
      </c>
    </row>
    <row r="284" s="12" customFormat="1">
      <c r="B284" s="243"/>
      <c r="C284" s="244"/>
      <c r="D284" s="234" t="s">
        <v>135</v>
      </c>
      <c r="E284" s="245" t="s">
        <v>21</v>
      </c>
      <c r="F284" s="246" t="s">
        <v>628</v>
      </c>
      <c r="G284" s="244"/>
      <c r="H284" s="247">
        <v>144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AT284" s="253" t="s">
        <v>135</v>
      </c>
      <c r="AU284" s="253" t="s">
        <v>79</v>
      </c>
      <c r="AV284" s="12" t="s">
        <v>79</v>
      </c>
      <c r="AW284" s="12" t="s">
        <v>33</v>
      </c>
      <c r="AX284" s="12" t="s">
        <v>77</v>
      </c>
      <c r="AY284" s="253" t="s">
        <v>122</v>
      </c>
    </row>
    <row r="285" s="10" customFormat="1" ht="29.88" customHeight="1">
      <c r="B285" s="204"/>
      <c r="C285" s="205"/>
      <c r="D285" s="206" t="s">
        <v>68</v>
      </c>
      <c r="E285" s="218" t="s">
        <v>296</v>
      </c>
      <c r="F285" s="218" t="s">
        <v>297</v>
      </c>
      <c r="G285" s="205"/>
      <c r="H285" s="205"/>
      <c r="I285" s="208"/>
      <c r="J285" s="219">
        <f>BK285</f>
        <v>0</v>
      </c>
      <c r="K285" s="205"/>
      <c r="L285" s="210"/>
      <c r="M285" s="211"/>
      <c r="N285" s="212"/>
      <c r="O285" s="212"/>
      <c r="P285" s="213">
        <f>SUM(P286:P309)</f>
        <v>0</v>
      </c>
      <c r="Q285" s="212"/>
      <c r="R285" s="213">
        <f>SUM(R286:R309)</f>
        <v>0</v>
      </c>
      <c r="S285" s="212"/>
      <c r="T285" s="214">
        <f>SUM(T286:T309)</f>
        <v>0</v>
      </c>
      <c r="AR285" s="215" t="s">
        <v>77</v>
      </c>
      <c r="AT285" s="216" t="s">
        <v>68</v>
      </c>
      <c r="AU285" s="216" t="s">
        <v>77</v>
      </c>
      <c r="AY285" s="215" t="s">
        <v>122</v>
      </c>
      <c r="BK285" s="217">
        <f>SUM(BK286:BK309)</f>
        <v>0</v>
      </c>
    </row>
    <row r="286" s="1" customFormat="1" ht="25.5" customHeight="1">
      <c r="B286" s="45"/>
      <c r="C286" s="220" t="s">
        <v>629</v>
      </c>
      <c r="D286" s="220" t="s">
        <v>125</v>
      </c>
      <c r="E286" s="221" t="s">
        <v>630</v>
      </c>
      <c r="F286" s="222" t="s">
        <v>631</v>
      </c>
      <c r="G286" s="223" t="s">
        <v>300</v>
      </c>
      <c r="H286" s="224">
        <v>199.328</v>
      </c>
      <c r="I286" s="225"/>
      <c r="J286" s="226">
        <f>ROUND(I286*H286,2)</f>
        <v>0</v>
      </c>
      <c r="K286" s="222" t="s">
        <v>151</v>
      </c>
      <c r="L286" s="71"/>
      <c r="M286" s="227" t="s">
        <v>21</v>
      </c>
      <c r="N286" s="228" t="s">
        <v>40</v>
      </c>
      <c r="O286" s="46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AR286" s="23" t="s">
        <v>129</v>
      </c>
      <c r="AT286" s="23" t="s">
        <v>125</v>
      </c>
      <c r="AU286" s="23" t="s">
        <v>79</v>
      </c>
      <c r="AY286" s="23" t="s">
        <v>122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23" t="s">
        <v>77</v>
      </c>
      <c r="BK286" s="231">
        <f>ROUND(I286*H286,2)</f>
        <v>0</v>
      </c>
      <c r="BL286" s="23" t="s">
        <v>129</v>
      </c>
      <c r="BM286" s="23" t="s">
        <v>632</v>
      </c>
    </row>
    <row r="287" s="11" customFormat="1">
      <c r="B287" s="232"/>
      <c r="C287" s="233"/>
      <c r="D287" s="234" t="s">
        <v>135</v>
      </c>
      <c r="E287" s="235" t="s">
        <v>21</v>
      </c>
      <c r="F287" s="236" t="s">
        <v>633</v>
      </c>
      <c r="G287" s="233"/>
      <c r="H287" s="235" t="s">
        <v>21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AT287" s="242" t="s">
        <v>135</v>
      </c>
      <c r="AU287" s="242" t="s">
        <v>79</v>
      </c>
      <c r="AV287" s="11" t="s">
        <v>77</v>
      </c>
      <c r="AW287" s="11" t="s">
        <v>33</v>
      </c>
      <c r="AX287" s="11" t="s">
        <v>69</v>
      </c>
      <c r="AY287" s="242" t="s">
        <v>122</v>
      </c>
    </row>
    <row r="288" s="12" customFormat="1">
      <c r="B288" s="243"/>
      <c r="C288" s="244"/>
      <c r="D288" s="234" t="s">
        <v>135</v>
      </c>
      <c r="E288" s="245" t="s">
        <v>21</v>
      </c>
      <c r="F288" s="246" t="s">
        <v>634</v>
      </c>
      <c r="G288" s="244"/>
      <c r="H288" s="247">
        <v>9.5999999999999996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AT288" s="253" t="s">
        <v>135</v>
      </c>
      <c r="AU288" s="253" t="s">
        <v>79</v>
      </c>
      <c r="AV288" s="12" t="s">
        <v>79</v>
      </c>
      <c r="AW288" s="12" t="s">
        <v>33</v>
      </c>
      <c r="AX288" s="12" t="s">
        <v>69</v>
      </c>
      <c r="AY288" s="253" t="s">
        <v>122</v>
      </c>
    </row>
    <row r="289" s="12" customFormat="1">
      <c r="B289" s="243"/>
      <c r="C289" s="244"/>
      <c r="D289" s="234" t="s">
        <v>135</v>
      </c>
      <c r="E289" s="245" t="s">
        <v>21</v>
      </c>
      <c r="F289" s="246" t="s">
        <v>635</v>
      </c>
      <c r="G289" s="244"/>
      <c r="H289" s="247">
        <v>98.438000000000002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AT289" s="253" t="s">
        <v>135</v>
      </c>
      <c r="AU289" s="253" t="s">
        <v>79</v>
      </c>
      <c r="AV289" s="12" t="s">
        <v>79</v>
      </c>
      <c r="AW289" s="12" t="s">
        <v>33</v>
      </c>
      <c r="AX289" s="12" t="s">
        <v>69</v>
      </c>
      <c r="AY289" s="253" t="s">
        <v>122</v>
      </c>
    </row>
    <row r="290" s="12" customFormat="1">
      <c r="B290" s="243"/>
      <c r="C290" s="244"/>
      <c r="D290" s="234" t="s">
        <v>135</v>
      </c>
      <c r="E290" s="245" t="s">
        <v>21</v>
      </c>
      <c r="F290" s="246" t="s">
        <v>636</v>
      </c>
      <c r="G290" s="244"/>
      <c r="H290" s="247">
        <v>46.240000000000002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AT290" s="253" t="s">
        <v>135</v>
      </c>
      <c r="AU290" s="253" t="s">
        <v>79</v>
      </c>
      <c r="AV290" s="12" t="s">
        <v>79</v>
      </c>
      <c r="AW290" s="12" t="s">
        <v>33</v>
      </c>
      <c r="AX290" s="12" t="s">
        <v>69</v>
      </c>
      <c r="AY290" s="253" t="s">
        <v>122</v>
      </c>
    </row>
    <row r="291" s="12" customFormat="1">
      <c r="B291" s="243"/>
      <c r="C291" s="244"/>
      <c r="D291" s="234" t="s">
        <v>135</v>
      </c>
      <c r="E291" s="245" t="s">
        <v>21</v>
      </c>
      <c r="F291" s="246" t="s">
        <v>637</v>
      </c>
      <c r="G291" s="244"/>
      <c r="H291" s="247">
        <v>17.850000000000001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AT291" s="253" t="s">
        <v>135</v>
      </c>
      <c r="AU291" s="253" t="s">
        <v>79</v>
      </c>
      <c r="AV291" s="12" t="s">
        <v>79</v>
      </c>
      <c r="AW291" s="12" t="s">
        <v>33</v>
      </c>
      <c r="AX291" s="12" t="s">
        <v>69</v>
      </c>
      <c r="AY291" s="253" t="s">
        <v>122</v>
      </c>
    </row>
    <row r="292" s="12" customFormat="1">
      <c r="B292" s="243"/>
      <c r="C292" s="244"/>
      <c r="D292" s="234" t="s">
        <v>135</v>
      </c>
      <c r="E292" s="245" t="s">
        <v>21</v>
      </c>
      <c r="F292" s="246" t="s">
        <v>638</v>
      </c>
      <c r="G292" s="244"/>
      <c r="H292" s="247">
        <v>27.199999999999999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AT292" s="253" t="s">
        <v>135</v>
      </c>
      <c r="AU292" s="253" t="s">
        <v>79</v>
      </c>
      <c r="AV292" s="12" t="s">
        <v>79</v>
      </c>
      <c r="AW292" s="12" t="s">
        <v>33</v>
      </c>
      <c r="AX292" s="12" t="s">
        <v>69</v>
      </c>
      <c r="AY292" s="253" t="s">
        <v>122</v>
      </c>
    </row>
    <row r="293" s="13" customFormat="1">
      <c r="B293" s="254"/>
      <c r="C293" s="255"/>
      <c r="D293" s="234" t="s">
        <v>135</v>
      </c>
      <c r="E293" s="256" t="s">
        <v>347</v>
      </c>
      <c r="F293" s="257" t="s">
        <v>213</v>
      </c>
      <c r="G293" s="255"/>
      <c r="H293" s="258">
        <v>199.328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AT293" s="264" t="s">
        <v>135</v>
      </c>
      <c r="AU293" s="264" t="s">
        <v>79</v>
      </c>
      <c r="AV293" s="13" t="s">
        <v>129</v>
      </c>
      <c r="AW293" s="13" t="s">
        <v>33</v>
      </c>
      <c r="AX293" s="13" t="s">
        <v>77</v>
      </c>
      <c r="AY293" s="264" t="s">
        <v>122</v>
      </c>
    </row>
    <row r="294" s="1" customFormat="1" ht="25.5" customHeight="1">
      <c r="B294" s="45"/>
      <c r="C294" s="220" t="s">
        <v>639</v>
      </c>
      <c r="D294" s="220" t="s">
        <v>125</v>
      </c>
      <c r="E294" s="221" t="s">
        <v>640</v>
      </c>
      <c r="F294" s="222" t="s">
        <v>641</v>
      </c>
      <c r="G294" s="223" t="s">
        <v>300</v>
      </c>
      <c r="H294" s="224">
        <v>2192.6080000000002</v>
      </c>
      <c r="I294" s="225"/>
      <c r="J294" s="226">
        <f>ROUND(I294*H294,2)</f>
        <v>0</v>
      </c>
      <c r="K294" s="222" t="s">
        <v>151</v>
      </c>
      <c r="L294" s="71"/>
      <c r="M294" s="227" t="s">
        <v>21</v>
      </c>
      <c r="N294" s="228" t="s">
        <v>40</v>
      </c>
      <c r="O294" s="46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AR294" s="23" t="s">
        <v>129</v>
      </c>
      <c r="AT294" s="23" t="s">
        <v>125</v>
      </c>
      <c r="AU294" s="23" t="s">
        <v>79</v>
      </c>
      <c r="AY294" s="23" t="s">
        <v>122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23" t="s">
        <v>77</v>
      </c>
      <c r="BK294" s="231">
        <f>ROUND(I294*H294,2)</f>
        <v>0</v>
      </c>
      <c r="BL294" s="23" t="s">
        <v>129</v>
      </c>
      <c r="BM294" s="23" t="s">
        <v>642</v>
      </c>
    </row>
    <row r="295" s="12" customFormat="1">
      <c r="B295" s="243"/>
      <c r="C295" s="244"/>
      <c r="D295" s="234" t="s">
        <v>135</v>
      </c>
      <c r="E295" s="245" t="s">
        <v>21</v>
      </c>
      <c r="F295" s="246" t="s">
        <v>643</v>
      </c>
      <c r="G295" s="244"/>
      <c r="H295" s="247">
        <v>2192.6080000000002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AT295" s="253" t="s">
        <v>135</v>
      </c>
      <c r="AU295" s="253" t="s">
        <v>79</v>
      </c>
      <c r="AV295" s="12" t="s">
        <v>79</v>
      </c>
      <c r="AW295" s="12" t="s">
        <v>33</v>
      </c>
      <c r="AX295" s="12" t="s">
        <v>77</v>
      </c>
      <c r="AY295" s="253" t="s">
        <v>122</v>
      </c>
    </row>
    <row r="296" s="1" customFormat="1" ht="16.5" customHeight="1">
      <c r="B296" s="45"/>
      <c r="C296" s="220" t="s">
        <v>644</v>
      </c>
      <c r="D296" s="220" t="s">
        <v>125</v>
      </c>
      <c r="E296" s="221" t="s">
        <v>645</v>
      </c>
      <c r="F296" s="222" t="s">
        <v>646</v>
      </c>
      <c r="G296" s="223" t="s">
        <v>300</v>
      </c>
      <c r="H296" s="224">
        <v>57.975000000000001</v>
      </c>
      <c r="I296" s="225"/>
      <c r="J296" s="226">
        <f>ROUND(I296*H296,2)</f>
        <v>0</v>
      </c>
      <c r="K296" s="222" t="s">
        <v>245</v>
      </c>
      <c r="L296" s="71"/>
      <c r="M296" s="227" t="s">
        <v>21</v>
      </c>
      <c r="N296" s="228" t="s">
        <v>40</v>
      </c>
      <c r="O296" s="46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AR296" s="23" t="s">
        <v>129</v>
      </c>
      <c r="AT296" s="23" t="s">
        <v>125</v>
      </c>
      <c r="AU296" s="23" t="s">
        <v>79</v>
      </c>
      <c r="AY296" s="23" t="s">
        <v>122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23" t="s">
        <v>77</v>
      </c>
      <c r="BK296" s="231">
        <f>ROUND(I296*H296,2)</f>
        <v>0</v>
      </c>
      <c r="BL296" s="23" t="s">
        <v>129</v>
      </c>
      <c r="BM296" s="23" t="s">
        <v>647</v>
      </c>
    </row>
    <row r="297" s="11" customFormat="1">
      <c r="B297" s="232"/>
      <c r="C297" s="233"/>
      <c r="D297" s="234" t="s">
        <v>135</v>
      </c>
      <c r="E297" s="235" t="s">
        <v>21</v>
      </c>
      <c r="F297" s="236" t="s">
        <v>615</v>
      </c>
      <c r="G297" s="233"/>
      <c r="H297" s="235" t="s">
        <v>21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AT297" s="242" t="s">
        <v>135</v>
      </c>
      <c r="AU297" s="242" t="s">
        <v>79</v>
      </c>
      <c r="AV297" s="11" t="s">
        <v>77</v>
      </c>
      <c r="AW297" s="11" t="s">
        <v>33</v>
      </c>
      <c r="AX297" s="11" t="s">
        <v>69</v>
      </c>
      <c r="AY297" s="242" t="s">
        <v>122</v>
      </c>
    </row>
    <row r="298" s="12" customFormat="1">
      <c r="B298" s="243"/>
      <c r="C298" s="244"/>
      <c r="D298" s="234" t="s">
        <v>135</v>
      </c>
      <c r="E298" s="245" t="s">
        <v>21</v>
      </c>
      <c r="F298" s="246" t="s">
        <v>634</v>
      </c>
      <c r="G298" s="244"/>
      <c r="H298" s="247">
        <v>9.5999999999999996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AT298" s="253" t="s">
        <v>135</v>
      </c>
      <c r="AU298" s="253" t="s">
        <v>79</v>
      </c>
      <c r="AV298" s="12" t="s">
        <v>79</v>
      </c>
      <c r="AW298" s="12" t="s">
        <v>33</v>
      </c>
      <c r="AX298" s="12" t="s">
        <v>69</v>
      </c>
      <c r="AY298" s="253" t="s">
        <v>122</v>
      </c>
    </row>
    <row r="299" s="11" customFormat="1">
      <c r="B299" s="232"/>
      <c r="C299" s="233"/>
      <c r="D299" s="234" t="s">
        <v>135</v>
      </c>
      <c r="E299" s="235" t="s">
        <v>21</v>
      </c>
      <c r="F299" s="236" t="s">
        <v>648</v>
      </c>
      <c r="G299" s="233"/>
      <c r="H299" s="235" t="s">
        <v>21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AT299" s="242" t="s">
        <v>135</v>
      </c>
      <c r="AU299" s="242" t="s">
        <v>79</v>
      </c>
      <c r="AV299" s="11" t="s">
        <v>77</v>
      </c>
      <c r="AW299" s="11" t="s">
        <v>33</v>
      </c>
      <c r="AX299" s="11" t="s">
        <v>69</v>
      </c>
      <c r="AY299" s="242" t="s">
        <v>122</v>
      </c>
    </row>
    <row r="300" s="12" customFormat="1">
      <c r="B300" s="243"/>
      <c r="C300" s="244"/>
      <c r="D300" s="234" t="s">
        <v>135</v>
      </c>
      <c r="E300" s="245" t="s">
        <v>341</v>
      </c>
      <c r="F300" s="246" t="s">
        <v>649</v>
      </c>
      <c r="G300" s="244"/>
      <c r="H300" s="247">
        <v>39.375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AT300" s="253" t="s">
        <v>135</v>
      </c>
      <c r="AU300" s="253" t="s">
        <v>79</v>
      </c>
      <c r="AV300" s="12" t="s">
        <v>79</v>
      </c>
      <c r="AW300" s="12" t="s">
        <v>33</v>
      </c>
      <c r="AX300" s="12" t="s">
        <v>69</v>
      </c>
      <c r="AY300" s="253" t="s">
        <v>122</v>
      </c>
    </row>
    <row r="301" s="11" customFormat="1">
      <c r="B301" s="232"/>
      <c r="C301" s="233"/>
      <c r="D301" s="234" t="s">
        <v>135</v>
      </c>
      <c r="E301" s="235" t="s">
        <v>21</v>
      </c>
      <c r="F301" s="236" t="s">
        <v>650</v>
      </c>
      <c r="G301" s="233"/>
      <c r="H301" s="235" t="s">
        <v>21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AT301" s="242" t="s">
        <v>135</v>
      </c>
      <c r="AU301" s="242" t="s">
        <v>79</v>
      </c>
      <c r="AV301" s="11" t="s">
        <v>77</v>
      </c>
      <c r="AW301" s="11" t="s">
        <v>33</v>
      </c>
      <c r="AX301" s="11" t="s">
        <v>69</v>
      </c>
      <c r="AY301" s="242" t="s">
        <v>122</v>
      </c>
    </row>
    <row r="302" s="12" customFormat="1">
      <c r="B302" s="243"/>
      <c r="C302" s="244"/>
      <c r="D302" s="234" t="s">
        <v>135</v>
      </c>
      <c r="E302" s="245" t="s">
        <v>21</v>
      </c>
      <c r="F302" s="246" t="s">
        <v>651</v>
      </c>
      <c r="G302" s="244"/>
      <c r="H302" s="247">
        <v>9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AT302" s="253" t="s">
        <v>135</v>
      </c>
      <c r="AU302" s="253" t="s">
        <v>79</v>
      </c>
      <c r="AV302" s="12" t="s">
        <v>79</v>
      </c>
      <c r="AW302" s="12" t="s">
        <v>33</v>
      </c>
      <c r="AX302" s="12" t="s">
        <v>69</v>
      </c>
      <c r="AY302" s="253" t="s">
        <v>122</v>
      </c>
    </row>
    <row r="303" s="13" customFormat="1">
      <c r="B303" s="254"/>
      <c r="C303" s="255"/>
      <c r="D303" s="234" t="s">
        <v>135</v>
      </c>
      <c r="E303" s="256" t="s">
        <v>21</v>
      </c>
      <c r="F303" s="257" t="s">
        <v>213</v>
      </c>
      <c r="G303" s="255"/>
      <c r="H303" s="258">
        <v>57.975000000000001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AT303" s="264" t="s">
        <v>135</v>
      </c>
      <c r="AU303" s="264" t="s">
        <v>79</v>
      </c>
      <c r="AV303" s="13" t="s">
        <v>129</v>
      </c>
      <c r="AW303" s="13" t="s">
        <v>33</v>
      </c>
      <c r="AX303" s="13" t="s">
        <v>77</v>
      </c>
      <c r="AY303" s="264" t="s">
        <v>122</v>
      </c>
    </row>
    <row r="304" s="1" customFormat="1" ht="16.5" customHeight="1">
      <c r="B304" s="45"/>
      <c r="C304" s="220" t="s">
        <v>652</v>
      </c>
      <c r="D304" s="220" t="s">
        <v>125</v>
      </c>
      <c r="E304" s="221" t="s">
        <v>653</v>
      </c>
      <c r="F304" s="222" t="s">
        <v>654</v>
      </c>
      <c r="G304" s="223" t="s">
        <v>300</v>
      </c>
      <c r="H304" s="224">
        <v>37.700000000000003</v>
      </c>
      <c r="I304" s="225"/>
      <c r="J304" s="226">
        <f>ROUND(I304*H304,2)</f>
        <v>0</v>
      </c>
      <c r="K304" s="222" t="s">
        <v>151</v>
      </c>
      <c r="L304" s="71"/>
      <c r="M304" s="227" t="s">
        <v>21</v>
      </c>
      <c r="N304" s="228" t="s">
        <v>40</v>
      </c>
      <c r="O304" s="46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AR304" s="23" t="s">
        <v>129</v>
      </c>
      <c r="AT304" s="23" t="s">
        <v>125</v>
      </c>
      <c r="AU304" s="23" t="s">
        <v>79</v>
      </c>
      <c r="AY304" s="23" t="s">
        <v>122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23" t="s">
        <v>77</v>
      </c>
      <c r="BK304" s="231">
        <f>ROUND(I304*H304,2)</f>
        <v>0</v>
      </c>
      <c r="BL304" s="23" t="s">
        <v>129</v>
      </c>
      <c r="BM304" s="23" t="s">
        <v>655</v>
      </c>
    </row>
    <row r="305" s="11" customFormat="1">
      <c r="B305" s="232"/>
      <c r="C305" s="233"/>
      <c r="D305" s="234" t="s">
        <v>135</v>
      </c>
      <c r="E305" s="235" t="s">
        <v>21</v>
      </c>
      <c r="F305" s="236" t="s">
        <v>656</v>
      </c>
      <c r="G305" s="233"/>
      <c r="H305" s="235" t="s">
        <v>21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AT305" s="242" t="s">
        <v>135</v>
      </c>
      <c r="AU305" s="242" t="s">
        <v>79</v>
      </c>
      <c r="AV305" s="11" t="s">
        <v>77</v>
      </c>
      <c r="AW305" s="11" t="s">
        <v>33</v>
      </c>
      <c r="AX305" s="11" t="s">
        <v>69</v>
      </c>
      <c r="AY305" s="242" t="s">
        <v>122</v>
      </c>
    </row>
    <row r="306" s="12" customFormat="1">
      <c r="B306" s="243"/>
      <c r="C306" s="244"/>
      <c r="D306" s="234" t="s">
        <v>135</v>
      </c>
      <c r="E306" s="245" t="s">
        <v>345</v>
      </c>
      <c r="F306" s="246" t="s">
        <v>657</v>
      </c>
      <c r="G306" s="244"/>
      <c r="H306" s="247">
        <v>10.5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AT306" s="253" t="s">
        <v>135</v>
      </c>
      <c r="AU306" s="253" t="s">
        <v>79</v>
      </c>
      <c r="AV306" s="12" t="s">
        <v>79</v>
      </c>
      <c r="AW306" s="12" t="s">
        <v>33</v>
      </c>
      <c r="AX306" s="12" t="s">
        <v>69</v>
      </c>
      <c r="AY306" s="253" t="s">
        <v>122</v>
      </c>
    </row>
    <row r="307" s="11" customFormat="1">
      <c r="B307" s="232"/>
      <c r="C307" s="233"/>
      <c r="D307" s="234" t="s">
        <v>135</v>
      </c>
      <c r="E307" s="235" t="s">
        <v>21</v>
      </c>
      <c r="F307" s="236" t="s">
        <v>658</v>
      </c>
      <c r="G307" s="233"/>
      <c r="H307" s="235" t="s">
        <v>21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AT307" s="242" t="s">
        <v>135</v>
      </c>
      <c r="AU307" s="242" t="s">
        <v>79</v>
      </c>
      <c r="AV307" s="11" t="s">
        <v>77</v>
      </c>
      <c r="AW307" s="11" t="s">
        <v>33</v>
      </c>
      <c r="AX307" s="11" t="s">
        <v>69</v>
      </c>
      <c r="AY307" s="242" t="s">
        <v>122</v>
      </c>
    </row>
    <row r="308" s="12" customFormat="1">
      <c r="B308" s="243"/>
      <c r="C308" s="244"/>
      <c r="D308" s="234" t="s">
        <v>135</v>
      </c>
      <c r="E308" s="245" t="s">
        <v>343</v>
      </c>
      <c r="F308" s="246" t="s">
        <v>638</v>
      </c>
      <c r="G308" s="244"/>
      <c r="H308" s="247">
        <v>27.199999999999999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AT308" s="253" t="s">
        <v>135</v>
      </c>
      <c r="AU308" s="253" t="s">
        <v>79</v>
      </c>
      <c r="AV308" s="12" t="s">
        <v>79</v>
      </c>
      <c r="AW308" s="12" t="s">
        <v>33</v>
      </c>
      <c r="AX308" s="12" t="s">
        <v>69</v>
      </c>
      <c r="AY308" s="253" t="s">
        <v>122</v>
      </c>
    </row>
    <row r="309" s="13" customFormat="1">
      <c r="B309" s="254"/>
      <c r="C309" s="255"/>
      <c r="D309" s="234" t="s">
        <v>135</v>
      </c>
      <c r="E309" s="256" t="s">
        <v>21</v>
      </c>
      <c r="F309" s="257" t="s">
        <v>213</v>
      </c>
      <c r="G309" s="255"/>
      <c r="H309" s="258">
        <v>37.700000000000003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AT309" s="264" t="s">
        <v>135</v>
      </c>
      <c r="AU309" s="264" t="s">
        <v>79</v>
      </c>
      <c r="AV309" s="13" t="s">
        <v>129</v>
      </c>
      <c r="AW309" s="13" t="s">
        <v>33</v>
      </c>
      <c r="AX309" s="13" t="s">
        <v>77</v>
      </c>
      <c r="AY309" s="264" t="s">
        <v>122</v>
      </c>
    </row>
    <row r="310" s="10" customFormat="1" ht="29.88" customHeight="1">
      <c r="B310" s="204"/>
      <c r="C310" s="205"/>
      <c r="D310" s="206" t="s">
        <v>68</v>
      </c>
      <c r="E310" s="218" t="s">
        <v>659</v>
      </c>
      <c r="F310" s="218" t="s">
        <v>660</v>
      </c>
      <c r="G310" s="205"/>
      <c r="H310" s="205"/>
      <c r="I310" s="208"/>
      <c r="J310" s="219">
        <f>BK310</f>
        <v>0</v>
      </c>
      <c r="K310" s="205"/>
      <c r="L310" s="210"/>
      <c r="M310" s="211"/>
      <c r="N310" s="212"/>
      <c r="O310" s="212"/>
      <c r="P310" s="213">
        <f>P311</f>
        <v>0</v>
      </c>
      <c r="Q310" s="212"/>
      <c r="R310" s="213">
        <f>R311</f>
        <v>0</v>
      </c>
      <c r="S310" s="212"/>
      <c r="T310" s="214">
        <f>T311</f>
        <v>0</v>
      </c>
      <c r="AR310" s="215" t="s">
        <v>77</v>
      </c>
      <c r="AT310" s="216" t="s">
        <v>68</v>
      </c>
      <c r="AU310" s="216" t="s">
        <v>77</v>
      </c>
      <c r="AY310" s="215" t="s">
        <v>122</v>
      </c>
      <c r="BK310" s="217">
        <f>BK311</f>
        <v>0</v>
      </c>
    </row>
    <row r="311" s="1" customFormat="1" ht="25.5" customHeight="1">
      <c r="B311" s="45"/>
      <c r="C311" s="220" t="s">
        <v>661</v>
      </c>
      <c r="D311" s="220" t="s">
        <v>125</v>
      </c>
      <c r="E311" s="221" t="s">
        <v>662</v>
      </c>
      <c r="F311" s="222" t="s">
        <v>663</v>
      </c>
      <c r="G311" s="223" t="s">
        <v>300</v>
      </c>
      <c r="H311" s="224">
        <v>2245.152</v>
      </c>
      <c r="I311" s="225"/>
      <c r="J311" s="226">
        <f>ROUND(I311*H311,2)</f>
        <v>0</v>
      </c>
      <c r="K311" s="222" t="s">
        <v>245</v>
      </c>
      <c r="L311" s="71"/>
      <c r="M311" s="227" t="s">
        <v>21</v>
      </c>
      <c r="N311" s="265" t="s">
        <v>40</v>
      </c>
      <c r="O311" s="266"/>
      <c r="P311" s="267">
        <f>O311*H311</f>
        <v>0</v>
      </c>
      <c r="Q311" s="267">
        <v>0</v>
      </c>
      <c r="R311" s="267">
        <f>Q311*H311</f>
        <v>0</v>
      </c>
      <c r="S311" s="267">
        <v>0</v>
      </c>
      <c r="T311" s="268">
        <f>S311*H311</f>
        <v>0</v>
      </c>
      <c r="AR311" s="23" t="s">
        <v>129</v>
      </c>
      <c r="AT311" s="23" t="s">
        <v>125</v>
      </c>
      <c r="AU311" s="23" t="s">
        <v>79</v>
      </c>
      <c r="AY311" s="23" t="s">
        <v>122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23" t="s">
        <v>77</v>
      </c>
      <c r="BK311" s="231">
        <f>ROUND(I311*H311,2)</f>
        <v>0</v>
      </c>
      <c r="BL311" s="23" t="s">
        <v>129</v>
      </c>
      <c r="BM311" s="23" t="s">
        <v>664</v>
      </c>
    </row>
    <row r="312" s="1" customFormat="1" ht="6.96" customHeight="1">
      <c r="B312" s="66"/>
      <c r="C312" s="67"/>
      <c r="D312" s="67"/>
      <c r="E312" s="67"/>
      <c r="F312" s="67"/>
      <c r="G312" s="67"/>
      <c r="H312" s="67"/>
      <c r="I312" s="165"/>
      <c r="J312" s="67"/>
      <c r="K312" s="67"/>
      <c r="L312" s="71"/>
    </row>
  </sheetData>
  <sheetProtection sheet="1" autoFilter="0" formatColumns="0" formatRows="0" objects="1" scenarios="1" spinCount="100000" saltValue="eQJ2mZyxB/v7+xfZnhOt8O1aDWSnbOIX8MtfJ+VibTmIVm+MAjIotpHv0YdmisVmS/mYHsMyfENlT/Lo2DXPEQ==" hashValue="8tJr1Ci5NRYrUpThsVFFozDEgBb+i7BNxXpARWEy2WXuB35M/8mQQcKlGqBLK3ovPpO0CcfiJQuBLDKPdtjrfg==" algorithmName="SHA-512" password="CC35"/>
  <autoFilter ref="C85:K311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6" customWidth="1"/>
    <col min="2" max="2" width="1.664063" style="286" customWidth="1"/>
    <col min="3" max="4" width="5" style="286" customWidth="1"/>
    <col min="5" max="5" width="11.67" style="286" customWidth="1"/>
    <col min="6" max="6" width="9.17" style="286" customWidth="1"/>
    <col min="7" max="7" width="5" style="286" customWidth="1"/>
    <col min="8" max="8" width="77.83" style="286" customWidth="1"/>
    <col min="9" max="10" width="20" style="286" customWidth="1"/>
    <col min="11" max="11" width="1.664063" style="286" customWidth="1"/>
  </cols>
  <sheetData>
    <row r="1" ht="37.5" customHeight="1"/>
    <row r="2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4" customFormat="1" ht="45" customHeight="1">
      <c r="B3" s="290"/>
      <c r="C3" s="291" t="s">
        <v>665</v>
      </c>
      <c r="D3" s="291"/>
      <c r="E3" s="291"/>
      <c r="F3" s="291"/>
      <c r="G3" s="291"/>
      <c r="H3" s="291"/>
      <c r="I3" s="291"/>
      <c r="J3" s="291"/>
      <c r="K3" s="292"/>
    </row>
    <row r="4" ht="25.5" customHeight="1">
      <c r="B4" s="293"/>
      <c r="C4" s="294" t="s">
        <v>666</v>
      </c>
      <c r="D4" s="294"/>
      <c r="E4" s="294"/>
      <c r="F4" s="294"/>
      <c r="G4" s="294"/>
      <c r="H4" s="294"/>
      <c r="I4" s="294"/>
      <c r="J4" s="294"/>
      <c r="K4" s="295"/>
    </row>
    <row r="5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ht="15" customHeight="1">
      <c r="B6" s="293"/>
      <c r="C6" s="297" t="s">
        <v>667</v>
      </c>
      <c r="D6" s="297"/>
      <c r="E6" s="297"/>
      <c r="F6" s="297"/>
      <c r="G6" s="297"/>
      <c r="H6" s="297"/>
      <c r="I6" s="297"/>
      <c r="J6" s="297"/>
      <c r="K6" s="295"/>
    </row>
    <row r="7" ht="15" customHeight="1">
      <c r="B7" s="298"/>
      <c r="C7" s="297" t="s">
        <v>668</v>
      </c>
      <c r="D7" s="297"/>
      <c r="E7" s="297"/>
      <c r="F7" s="297"/>
      <c r="G7" s="297"/>
      <c r="H7" s="297"/>
      <c r="I7" s="297"/>
      <c r="J7" s="297"/>
      <c r="K7" s="295"/>
    </row>
    <row r="8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ht="15" customHeight="1">
      <c r="B9" s="298"/>
      <c r="C9" s="297" t="s">
        <v>669</v>
      </c>
      <c r="D9" s="297"/>
      <c r="E9" s="297"/>
      <c r="F9" s="297"/>
      <c r="G9" s="297"/>
      <c r="H9" s="297"/>
      <c r="I9" s="297"/>
      <c r="J9" s="297"/>
      <c r="K9" s="295"/>
    </row>
    <row r="10" ht="15" customHeight="1">
      <c r="B10" s="298"/>
      <c r="C10" s="297"/>
      <c r="D10" s="297" t="s">
        <v>670</v>
      </c>
      <c r="E10" s="297"/>
      <c r="F10" s="297"/>
      <c r="G10" s="297"/>
      <c r="H10" s="297"/>
      <c r="I10" s="297"/>
      <c r="J10" s="297"/>
      <c r="K10" s="295"/>
    </row>
    <row r="11" ht="15" customHeight="1">
      <c r="B11" s="298"/>
      <c r="C11" s="299"/>
      <c r="D11" s="297" t="s">
        <v>671</v>
      </c>
      <c r="E11" s="297"/>
      <c r="F11" s="297"/>
      <c r="G11" s="297"/>
      <c r="H11" s="297"/>
      <c r="I11" s="297"/>
      <c r="J11" s="297"/>
      <c r="K11" s="295"/>
    </row>
    <row r="12" ht="12.75" customHeight="1">
      <c r="B12" s="298"/>
      <c r="C12" s="299"/>
      <c r="D12" s="299"/>
      <c r="E12" s="299"/>
      <c r="F12" s="299"/>
      <c r="G12" s="299"/>
      <c r="H12" s="299"/>
      <c r="I12" s="299"/>
      <c r="J12" s="299"/>
      <c r="K12" s="295"/>
    </row>
    <row r="13" ht="15" customHeight="1">
      <c r="B13" s="298"/>
      <c r="C13" s="299"/>
      <c r="D13" s="297" t="s">
        <v>672</v>
      </c>
      <c r="E13" s="297"/>
      <c r="F13" s="297"/>
      <c r="G13" s="297"/>
      <c r="H13" s="297"/>
      <c r="I13" s="297"/>
      <c r="J13" s="297"/>
      <c r="K13" s="295"/>
    </row>
    <row r="14" ht="15" customHeight="1">
      <c r="B14" s="298"/>
      <c r="C14" s="299"/>
      <c r="D14" s="297" t="s">
        <v>673</v>
      </c>
      <c r="E14" s="297"/>
      <c r="F14" s="297"/>
      <c r="G14" s="297"/>
      <c r="H14" s="297"/>
      <c r="I14" s="297"/>
      <c r="J14" s="297"/>
      <c r="K14" s="295"/>
    </row>
    <row r="15" ht="15" customHeight="1">
      <c r="B15" s="298"/>
      <c r="C15" s="299"/>
      <c r="D15" s="297" t="s">
        <v>674</v>
      </c>
      <c r="E15" s="297"/>
      <c r="F15" s="297"/>
      <c r="G15" s="297"/>
      <c r="H15" s="297"/>
      <c r="I15" s="297"/>
      <c r="J15" s="297"/>
      <c r="K15" s="295"/>
    </row>
    <row r="16" ht="15" customHeight="1">
      <c r="B16" s="298"/>
      <c r="C16" s="299"/>
      <c r="D16" s="299"/>
      <c r="E16" s="300" t="s">
        <v>76</v>
      </c>
      <c r="F16" s="297" t="s">
        <v>675</v>
      </c>
      <c r="G16" s="297"/>
      <c r="H16" s="297"/>
      <c r="I16" s="297"/>
      <c r="J16" s="297"/>
      <c r="K16" s="295"/>
    </row>
    <row r="17" ht="15" customHeight="1">
      <c r="B17" s="298"/>
      <c r="C17" s="299"/>
      <c r="D17" s="299"/>
      <c r="E17" s="300" t="s">
        <v>676</v>
      </c>
      <c r="F17" s="297" t="s">
        <v>677</v>
      </c>
      <c r="G17" s="297"/>
      <c r="H17" s="297"/>
      <c r="I17" s="297"/>
      <c r="J17" s="297"/>
      <c r="K17" s="295"/>
    </row>
    <row r="18" ht="15" customHeight="1">
      <c r="B18" s="298"/>
      <c r="C18" s="299"/>
      <c r="D18" s="299"/>
      <c r="E18" s="300" t="s">
        <v>678</v>
      </c>
      <c r="F18" s="297" t="s">
        <v>679</v>
      </c>
      <c r="G18" s="297"/>
      <c r="H18" s="297"/>
      <c r="I18" s="297"/>
      <c r="J18" s="297"/>
      <c r="K18" s="295"/>
    </row>
    <row r="19" ht="15" customHeight="1">
      <c r="B19" s="298"/>
      <c r="C19" s="299"/>
      <c r="D19" s="299"/>
      <c r="E19" s="300" t="s">
        <v>680</v>
      </c>
      <c r="F19" s="297" t="s">
        <v>681</v>
      </c>
      <c r="G19" s="297"/>
      <c r="H19" s="297"/>
      <c r="I19" s="297"/>
      <c r="J19" s="297"/>
      <c r="K19" s="295"/>
    </row>
    <row r="20" ht="15" customHeight="1">
      <c r="B20" s="298"/>
      <c r="C20" s="299"/>
      <c r="D20" s="299"/>
      <c r="E20" s="300" t="s">
        <v>682</v>
      </c>
      <c r="F20" s="297" t="s">
        <v>683</v>
      </c>
      <c r="G20" s="297"/>
      <c r="H20" s="297"/>
      <c r="I20" s="297"/>
      <c r="J20" s="297"/>
      <c r="K20" s="295"/>
    </row>
    <row r="21" ht="15" customHeight="1">
      <c r="B21" s="298"/>
      <c r="C21" s="299"/>
      <c r="D21" s="299"/>
      <c r="E21" s="300" t="s">
        <v>684</v>
      </c>
      <c r="F21" s="297" t="s">
        <v>685</v>
      </c>
      <c r="G21" s="297"/>
      <c r="H21" s="297"/>
      <c r="I21" s="297"/>
      <c r="J21" s="297"/>
      <c r="K21" s="295"/>
    </row>
    <row r="22" ht="12.75" customHeight="1">
      <c r="B22" s="298"/>
      <c r="C22" s="299"/>
      <c r="D22" s="299"/>
      <c r="E22" s="299"/>
      <c r="F22" s="299"/>
      <c r="G22" s="299"/>
      <c r="H22" s="299"/>
      <c r="I22" s="299"/>
      <c r="J22" s="299"/>
      <c r="K22" s="295"/>
    </row>
    <row r="23" ht="15" customHeight="1">
      <c r="B23" s="298"/>
      <c r="C23" s="297" t="s">
        <v>686</v>
      </c>
      <c r="D23" s="297"/>
      <c r="E23" s="297"/>
      <c r="F23" s="297"/>
      <c r="G23" s="297"/>
      <c r="H23" s="297"/>
      <c r="I23" s="297"/>
      <c r="J23" s="297"/>
      <c r="K23" s="295"/>
    </row>
    <row r="24" ht="15" customHeight="1">
      <c r="B24" s="298"/>
      <c r="C24" s="297" t="s">
        <v>687</v>
      </c>
      <c r="D24" s="297"/>
      <c r="E24" s="297"/>
      <c r="F24" s="297"/>
      <c r="G24" s="297"/>
      <c r="H24" s="297"/>
      <c r="I24" s="297"/>
      <c r="J24" s="297"/>
      <c r="K24" s="295"/>
    </row>
    <row r="25" ht="15" customHeight="1">
      <c r="B25" s="298"/>
      <c r="C25" s="297"/>
      <c r="D25" s="297" t="s">
        <v>688</v>
      </c>
      <c r="E25" s="297"/>
      <c r="F25" s="297"/>
      <c r="G25" s="297"/>
      <c r="H25" s="297"/>
      <c r="I25" s="297"/>
      <c r="J25" s="297"/>
      <c r="K25" s="295"/>
    </row>
    <row r="26" ht="15" customHeight="1">
      <c r="B26" s="298"/>
      <c r="C26" s="299"/>
      <c r="D26" s="297" t="s">
        <v>689</v>
      </c>
      <c r="E26" s="297"/>
      <c r="F26" s="297"/>
      <c r="G26" s="297"/>
      <c r="H26" s="297"/>
      <c r="I26" s="297"/>
      <c r="J26" s="297"/>
      <c r="K26" s="295"/>
    </row>
    <row r="27" ht="12.75" customHeight="1">
      <c r="B27" s="298"/>
      <c r="C27" s="299"/>
      <c r="D27" s="299"/>
      <c r="E27" s="299"/>
      <c r="F27" s="299"/>
      <c r="G27" s="299"/>
      <c r="H27" s="299"/>
      <c r="I27" s="299"/>
      <c r="J27" s="299"/>
      <c r="K27" s="295"/>
    </row>
    <row r="28" ht="15" customHeight="1">
      <c r="B28" s="298"/>
      <c r="C28" s="299"/>
      <c r="D28" s="297" t="s">
        <v>690</v>
      </c>
      <c r="E28" s="297"/>
      <c r="F28" s="297"/>
      <c r="G28" s="297"/>
      <c r="H28" s="297"/>
      <c r="I28" s="297"/>
      <c r="J28" s="297"/>
      <c r="K28" s="295"/>
    </row>
    <row r="29" ht="15" customHeight="1">
      <c r="B29" s="298"/>
      <c r="C29" s="299"/>
      <c r="D29" s="297" t="s">
        <v>691</v>
      </c>
      <c r="E29" s="297"/>
      <c r="F29" s="297"/>
      <c r="G29" s="297"/>
      <c r="H29" s="297"/>
      <c r="I29" s="297"/>
      <c r="J29" s="297"/>
      <c r="K29" s="295"/>
    </row>
    <row r="30" ht="12.75" customHeight="1">
      <c r="B30" s="298"/>
      <c r="C30" s="299"/>
      <c r="D30" s="299"/>
      <c r="E30" s="299"/>
      <c r="F30" s="299"/>
      <c r="G30" s="299"/>
      <c r="H30" s="299"/>
      <c r="I30" s="299"/>
      <c r="J30" s="299"/>
      <c r="K30" s="295"/>
    </row>
    <row r="31" ht="15" customHeight="1">
      <c r="B31" s="298"/>
      <c r="C31" s="299"/>
      <c r="D31" s="297" t="s">
        <v>692</v>
      </c>
      <c r="E31" s="297"/>
      <c r="F31" s="297"/>
      <c r="G31" s="297"/>
      <c r="H31" s="297"/>
      <c r="I31" s="297"/>
      <c r="J31" s="297"/>
      <c r="K31" s="295"/>
    </row>
    <row r="32" ht="15" customHeight="1">
      <c r="B32" s="298"/>
      <c r="C32" s="299"/>
      <c r="D32" s="297" t="s">
        <v>693</v>
      </c>
      <c r="E32" s="297"/>
      <c r="F32" s="297"/>
      <c r="G32" s="297"/>
      <c r="H32" s="297"/>
      <c r="I32" s="297"/>
      <c r="J32" s="297"/>
      <c r="K32" s="295"/>
    </row>
    <row r="33" ht="15" customHeight="1">
      <c r="B33" s="298"/>
      <c r="C33" s="299"/>
      <c r="D33" s="297" t="s">
        <v>694</v>
      </c>
      <c r="E33" s="297"/>
      <c r="F33" s="297"/>
      <c r="G33" s="297"/>
      <c r="H33" s="297"/>
      <c r="I33" s="297"/>
      <c r="J33" s="297"/>
      <c r="K33" s="295"/>
    </row>
    <row r="34" ht="15" customHeight="1">
      <c r="B34" s="298"/>
      <c r="C34" s="299"/>
      <c r="D34" s="297"/>
      <c r="E34" s="301" t="s">
        <v>107</v>
      </c>
      <c r="F34" s="297"/>
      <c r="G34" s="297" t="s">
        <v>695</v>
      </c>
      <c r="H34" s="297"/>
      <c r="I34" s="297"/>
      <c r="J34" s="297"/>
      <c r="K34" s="295"/>
    </row>
    <row r="35" ht="30.75" customHeight="1">
      <c r="B35" s="298"/>
      <c r="C35" s="299"/>
      <c r="D35" s="297"/>
      <c r="E35" s="301" t="s">
        <v>696</v>
      </c>
      <c r="F35" s="297"/>
      <c r="G35" s="297" t="s">
        <v>697</v>
      </c>
      <c r="H35" s="297"/>
      <c r="I35" s="297"/>
      <c r="J35" s="297"/>
      <c r="K35" s="295"/>
    </row>
    <row r="36" ht="15" customHeight="1">
      <c r="B36" s="298"/>
      <c r="C36" s="299"/>
      <c r="D36" s="297"/>
      <c r="E36" s="301" t="s">
        <v>50</v>
      </c>
      <c r="F36" s="297"/>
      <c r="G36" s="297" t="s">
        <v>698</v>
      </c>
      <c r="H36" s="297"/>
      <c r="I36" s="297"/>
      <c r="J36" s="297"/>
      <c r="K36" s="295"/>
    </row>
    <row r="37" ht="15" customHeight="1">
      <c r="B37" s="298"/>
      <c r="C37" s="299"/>
      <c r="D37" s="297"/>
      <c r="E37" s="301" t="s">
        <v>108</v>
      </c>
      <c r="F37" s="297"/>
      <c r="G37" s="297" t="s">
        <v>699</v>
      </c>
      <c r="H37" s="297"/>
      <c r="I37" s="297"/>
      <c r="J37" s="297"/>
      <c r="K37" s="295"/>
    </row>
    <row r="38" ht="15" customHeight="1">
      <c r="B38" s="298"/>
      <c r="C38" s="299"/>
      <c r="D38" s="297"/>
      <c r="E38" s="301" t="s">
        <v>109</v>
      </c>
      <c r="F38" s="297"/>
      <c r="G38" s="297" t="s">
        <v>700</v>
      </c>
      <c r="H38" s="297"/>
      <c r="I38" s="297"/>
      <c r="J38" s="297"/>
      <c r="K38" s="295"/>
    </row>
    <row r="39" ht="15" customHeight="1">
      <c r="B39" s="298"/>
      <c r="C39" s="299"/>
      <c r="D39" s="297"/>
      <c r="E39" s="301" t="s">
        <v>110</v>
      </c>
      <c r="F39" s="297"/>
      <c r="G39" s="297" t="s">
        <v>701</v>
      </c>
      <c r="H39" s="297"/>
      <c r="I39" s="297"/>
      <c r="J39" s="297"/>
      <c r="K39" s="295"/>
    </row>
    <row r="40" ht="15" customHeight="1">
      <c r="B40" s="298"/>
      <c r="C40" s="299"/>
      <c r="D40" s="297"/>
      <c r="E40" s="301" t="s">
        <v>702</v>
      </c>
      <c r="F40" s="297"/>
      <c r="G40" s="297" t="s">
        <v>703</v>
      </c>
      <c r="H40" s="297"/>
      <c r="I40" s="297"/>
      <c r="J40" s="297"/>
      <c r="K40" s="295"/>
    </row>
    <row r="41" ht="15" customHeight="1">
      <c r="B41" s="298"/>
      <c r="C41" s="299"/>
      <c r="D41" s="297"/>
      <c r="E41" s="301"/>
      <c r="F41" s="297"/>
      <c r="G41" s="297" t="s">
        <v>704</v>
      </c>
      <c r="H41" s="297"/>
      <c r="I41" s="297"/>
      <c r="J41" s="297"/>
      <c r="K41" s="295"/>
    </row>
    <row r="42" ht="15" customHeight="1">
      <c r="B42" s="298"/>
      <c r="C42" s="299"/>
      <c r="D42" s="297"/>
      <c r="E42" s="301" t="s">
        <v>705</v>
      </c>
      <c r="F42" s="297"/>
      <c r="G42" s="297" t="s">
        <v>706</v>
      </c>
      <c r="H42" s="297"/>
      <c r="I42" s="297"/>
      <c r="J42" s="297"/>
      <c r="K42" s="295"/>
    </row>
    <row r="43" ht="15" customHeight="1">
      <c r="B43" s="298"/>
      <c r="C43" s="299"/>
      <c r="D43" s="297"/>
      <c r="E43" s="301" t="s">
        <v>112</v>
      </c>
      <c r="F43" s="297"/>
      <c r="G43" s="297" t="s">
        <v>707</v>
      </c>
      <c r="H43" s="297"/>
      <c r="I43" s="297"/>
      <c r="J43" s="297"/>
      <c r="K43" s="295"/>
    </row>
    <row r="44" ht="12.75" customHeight="1">
      <c r="B44" s="298"/>
      <c r="C44" s="299"/>
      <c r="D44" s="297"/>
      <c r="E44" s="297"/>
      <c r="F44" s="297"/>
      <c r="G44" s="297"/>
      <c r="H44" s="297"/>
      <c r="I44" s="297"/>
      <c r="J44" s="297"/>
      <c r="K44" s="295"/>
    </row>
    <row r="45" ht="15" customHeight="1">
      <c r="B45" s="298"/>
      <c r="C45" s="299"/>
      <c r="D45" s="297" t="s">
        <v>708</v>
      </c>
      <c r="E45" s="297"/>
      <c r="F45" s="297"/>
      <c r="G45" s="297"/>
      <c r="H45" s="297"/>
      <c r="I45" s="297"/>
      <c r="J45" s="297"/>
      <c r="K45" s="295"/>
    </row>
    <row r="46" ht="15" customHeight="1">
      <c r="B46" s="298"/>
      <c r="C46" s="299"/>
      <c r="D46" s="299"/>
      <c r="E46" s="297" t="s">
        <v>709</v>
      </c>
      <c r="F46" s="297"/>
      <c r="G46" s="297"/>
      <c r="H46" s="297"/>
      <c r="I46" s="297"/>
      <c r="J46" s="297"/>
      <c r="K46" s="295"/>
    </row>
    <row r="47" ht="15" customHeight="1">
      <c r="B47" s="298"/>
      <c r="C47" s="299"/>
      <c r="D47" s="299"/>
      <c r="E47" s="297" t="s">
        <v>710</v>
      </c>
      <c r="F47" s="297"/>
      <c r="G47" s="297"/>
      <c r="H47" s="297"/>
      <c r="I47" s="297"/>
      <c r="J47" s="297"/>
      <c r="K47" s="295"/>
    </row>
    <row r="48" ht="15" customHeight="1">
      <c r="B48" s="298"/>
      <c r="C48" s="299"/>
      <c r="D48" s="299"/>
      <c r="E48" s="297" t="s">
        <v>711</v>
      </c>
      <c r="F48" s="297"/>
      <c r="G48" s="297"/>
      <c r="H48" s="297"/>
      <c r="I48" s="297"/>
      <c r="J48" s="297"/>
      <c r="K48" s="295"/>
    </row>
    <row r="49" ht="15" customHeight="1">
      <c r="B49" s="298"/>
      <c r="C49" s="299"/>
      <c r="D49" s="297" t="s">
        <v>712</v>
      </c>
      <c r="E49" s="297"/>
      <c r="F49" s="297"/>
      <c r="G49" s="297"/>
      <c r="H49" s="297"/>
      <c r="I49" s="297"/>
      <c r="J49" s="297"/>
      <c r="K49" s="295"/>
    </row>
    <row r="50" ht="25.5" customHeight="1">
      <c r="B50" s="293"/>
      <c r="C50" s="294" t="s">
        <v>713</v>
      </c>
      <c r="D50" s="294"/>
      <c r="E50" s="294"/>
      <c r="F50" s="294"/>
      <c r="G50" s="294"/>
      <c r="H50" s="294"/>
      <c r="I50" s="294"/>
      <c r="J50" s="294"/>
      <c r="K50" s="295"/>
    </row>
    <row r="51" ht="5.25" customHeight="1">
      <c r="B51" s="293"/>
      <c r="C51" s="296"/>
      <c r="D51" s="296"/>
      <c r="E51" s="296"/>
      <c r="F51" s="296"/>
      <c r="G51" s="296"/>
      <c r="H51" s="296"/>
      <c r="I51" s="296"/>
      <c r="J51" s="296"/>
      <c r="K51" s="295"/>
    </row>
    <row r="52" ht="15" customHeight="1">
      <c r="B52" s="293"/>
      <c r="C52" s="297" t="s">
        <v>714</v>
      </c>
      <c r="D52" s="297"/>
      <c r="E52" s="297"/>
      <c r="F52" s="297"/>
      <c r="G52" s="297"/>
      <c r="H52" s="297"/>
      <c r="I52" s="297"/>
      <c r="J52" s="297"/>
      <c r="K52" s="295"/>
    </row>
    <row r="53" ht="15" customHeight="1">
      <c r="B53" s="293"/>
      <c r="C53" s="297" t="s">
        <v>715</v>
      </c>
      <c r="D53" s="297"/>
      <c r="E53" s="297"/>
      <c r="F53" s="297"/>
      <c r="G53" s="297"/>
      <c r="H53" s="297"/>
      <c r="I53" s="297"/>
      <c r="J53" s="297"/>
      <c r="K53" s="295"/>
    </row>
    <row r="54" ht="12.75" customHeight="1">
      <c r="B54" s="293"/>
      <c r="C54" s="297"/>
      <c r="D54" s="297"/>
      <c r="E54" s="297"/>
      <c r="F54" s="297"/>
      <c r="G54" s="297"/>
      <c r="H54" s="297"/>
      <c r="I54" s="297"/>
      <c r="J54" s="297"/>
      <c r="K54" s="295"/>
    </row>
    <row r="55" ht="15" customHeight="1">
      <c r="B55" s="293"/>
      <c r="C55" s="297" t="s">
        <v>716</v>
      </c>
      <c r="D55" s="297"/>
      <c r="E55" s="297"/>
      <c r="F55" s="297"/>
      <c r="G55" s="297"/>
      <c r="H55" s="297"/>
      <c r="I55" s="297"/>
      <c r="J55" s="297"/>
      <c r="K55" s="295"/>
    </row>
    <row r="56" ht="15" customHeight="1">
      <c r="B56" s="293"/>
      <c r="C56" s="299"/>
      <c r="D56" s="297" t="s">
        <v>717</v>
      </c>
      <c r="E56" s="297"/>
      <c r="F56" s="297"/>
      <c r="G56" s="297"/>
      <c r="H56" s="297"/>
      <c r="I56" s="297"/>
      <c r="J56" s="297"/>
      <c r="K56" s="295"/>
    </row>
    <row r="57" ht="15" customHeight="1">
      <c r="B57" s="293"/>
      <c r="C57" s="299"/>
      <c r="D57" s="297" t="s">
        <v>718</v>
      </c>
      <c r="E57" s="297"/>
      <c r="F57" s="297"/>
      <c r="G57" s="297"/>
      <c r="H57" s="297"/>
      <c r="I57" s="297"/>
      <c r="J57" s="297"/>
      <c r="K57" s="295"/>
    </row>
    <row r="58" ht="15" customHeight="1">
      <c r="B58" s="293"/>
      <c r="C58" s="299"/>
      <c r="D58" s="297" t="s">
        <v>719</v>
      </c>
      <c r="E58" s="297"/>
      <c r="F58" s="297"/>
      <c r="G58" s="297"/>
      <c r="H58" s="297"/>
      <c r="I58" s="297"/>
      <c r="J58" s="297"/>
      <c r="K58" s="295"/>
    </row>
    <row r="59" ht="15" customHeight="1">
      <c r="B59" s="293"/>
      <c r="C59" s="299"/>
      <c r="D59" s="297" t="s">
        <v>720</v>
      </c>
      <c r="E59" s="297"/>
      <c r="F59" s="297"/>
      <c r="G59" s="297"/>
      <c r="H59" s="297"/>
      <c r="I59" s="297"/>
      <c r="J59" s="297"/>
      <c r="K59" s="295"/>
    </row>
    <row r="60" ht="15" customHeight="1">
      <c r="B60" s="293"/>
      <c r="C60" s="299"/>
      <c r="D60" s="302" t="s">
        <v>721</v>
      </c>
      <c r="E60" s="302"/>
      <c r="F60" s="302"/>
      <c r="G60" s="302"/>
      <c r="H60" s="302"/>
      <c r="I60" s="302"/>
      <c r="J60" s="302"/>
      <c r="K60" s="295"/>
    </row>
    <row r="61" ht="15" customHeight="1">
      <c r="B61" s="293"/>
      <c r="C61" s="299"/>
      <c r="D61" s="297" t="s">
        <v>722</v>
      </c>
      <c r="E61" s="297"/>
      <c r="F61" s="297"/>
      <c r="G61" s="297"/>
      <c r="H61" s="297"/>
      <c r="I61" s="297"/>
      <c r="J61" s="297"/>
      <c r="K61" s="295"/>
    </row>
    <row r="62" ht="12.75" customHeight="1">
      <c r="B62" s="293"/>
      <c r="C62" s="299"/>
      <c r="D62" s="299"/>
      <c r="E62" s="303"/>
      <c r="F62" s="299"/>
      <c r="G62" s="299"/>
      <c r="H62" s="299"/>
      <c r="I62" s="299"/>
      <c r="J62" s="299"/>
      <c r="K62" s="295"/>
    </row>
    <row r="63" ht="15" customHeight="1">
      <c r="B63" s="293"/>
      <c r="C63" s="299"/>
      <c r="D63" s="297" t="s">
        <v>723</v>
      </c>
      <c r="E63" s="297"/>
      <c r="F63" s="297"/>
      <c r="G63" s="297"/>
      <c r="H63" s="297"/>
      <c r="I63" s="297"/>
      <c r="J63" s="297"/>
      <c r="K63" s="295"/>
    </row>
    <row r="64" ht="15" customHeight="1">
      <c r="B64" s="293"/>
      <c r="C64" s="299"/>
      <c r="D64" s="302" t="s">
        <v>724</v>
      </c>
      <c r="E64" s="302"/>
      <c r="F64" s="302"/>
      <c r="G64" s="302"/>
      <c r="H64" s="302"/>
      <c r="I64" s="302"/>
      <c r="J64" s="302"/>
      <c r="K64" s="295"/>
    </row>
    <row r="65" ht="15" customHeight="1">
      <c r="B65" s="293"/>
      <c r="C65" s="299"/>
      <c r="D65" s="297" t="s">
        <v>725</v>
      </c>
      <c r="E65" s="297"/>
      <c r="F65" s="297"/>
      <c r="G65" s="297"/>
      <c r="H65" s="297"/>
      <c r="I65" s="297"/>
      <c r="J65" s="297"/>
      <c r="K65" s="295"/>
    </row>
    <row r="66" ht="15" customHeight="1">
      <c r="B66" s="293"/>
      <c r="C66" s="299"/>
      <c r="D66" s="297" t="s">
        <v>726</v>
      </c>
      <c r="E66" s="297"/>
      <c r="F66" s="297"/>
      <c r="G66" s="297"/>
      <c r="H66" s="297"/>
      <c r="I66" s="297"/>
      <c r="J66" s="297"/>
      <c r="K66" s="295"/>
    </row>
    <row r="67" ht="15" customHeight="1">
      <c r="B67" s="293"/>
      <c r="C67" s="299"/>
      <c r="D67" s="297" t="s">
        <v>727</v>
      </c>
      <c r="E67" s="297"/>
      <c r="F67" s="297"/>
      <c r="G67" s="297"/>
      <c r="H67" s="297"/>
      <c r="I67" s="297"/>
      <c r="J67" s="297"/>
      <c r="K67" s="295"/>
    </row>
    <row r="68" ht="15" customHeight="1">
      <c r="B68" s="293"/>
      <c r="C68" s="299"/>
      <c r="D68" s="297" t="s">
        <v>728</v>
      </c>
      <c r="E68" s="297"/>
      <c r="F68" s="297"/>
      <c r="G68" s="297"/>
      <c r="H68" s="297"/>
      <c r="I68" s="297"/>
      <c r="J68" s="297"/>
      <c r="K68" s="295"/>
    </row>
    <row r="69" ht="12.75" customHeight="1">
      <c r="B69" s="304"/>
      <c r="C69" s="305"/>
      <c r="D69" s="305"/>
      <c r="E69" s="305"/>
      <c r="F69" s="305"/>
      <c r="G69" s="305"/>
      <c r="H69" s="305"/>
      <c r="I69" s="305"/>
      <c r="J69" s="305"/>
      <c r="K69" s="306"/>
    </row>
    <row r="70" ht="18.75" customHeight="1">
      <c r="B70" s="307"/>
      <c r="C70" s="307"/>
      <c r="D70" s="307"/>
      <c r="E70" s="307"/>
      <c r="F70" s="307"/>
      <c r="G70" s="307"/>
      <c r="H70" s="307"/>
      <c r="I70" s="307"/>
      <c r="J70" s="307"/>
      <c r="K70" s="308"/>
    </row>
    <row r="71" ht="18.75" customHeight="1">
      <c r="B71" s="308"/>
      <c r="C71" s="308"/>
      <c r="D71" s="308"/>
      <c r="E71" s="308"/>
      <c r="F71" s="308"/>
      <c r="G71" s="308"/>
      <c r="H71" s="308"/>
      <c r="I71" s="308"/>
      <c r="J71" s="308"/>
      <c r="K71" s="308"/>
    </row>
    <row r="72" ht="7.5" customHeight="1">
      <c r="B72" s="309"/>
      <c r="C72" s="310"/>
      <c r="D72" s="310"/>
      <c r="E72" s="310"/>
      <c r="F72" s="310"/>
      <c r="G72" s="310"/>
      <c r="H72" s="310"/>
      <c r="I72" s="310"/>
      <c r="J72" s="310"/>
      <c r="K72" s="311"/>
    </row>
    <row r="73" ht="45" customHeight="1">
      <c r="B73" s="312"/>
      <c r="C73" s="313" t="s">
        <v>93</v>
      </c>
      <c r="D73" s="313"/>
      <c r="E73" s="313"/>
      <c r="F73" s="313"/>
      <c r="G73" s="313"/>
      <c r="H73" s="313"/>
      <c r="I73" s="313"/>
      <c r="J73" s="313"/>
      <c r="K73" s="314"/>
    </row>
    <row r="74" ht="17.25" customHeight="1">
      <c r="B74" s="312"/>
      <c r="C74" s="315" t="s">
        <v>729</v>
      </c>
      <c r="D74" s="315"/>
      <c r="E74" s="315"/>
      <c r="F74" s="315" t="s">
        <v>730</v>
      </c>
      <c r="G74" s="316"/>
      <c r="H74" s="315" t="s">
        <v>108</v>
      </c>
      <c r="I74" s="315" t="s">
        <v>54</v>
      </c>
      <c r="J74" s="315" t="s">
        <v>731</v>
      </c>
      <c r="K74" s="314"/>
    </row>
    <row r="75" ht="17.25" customHeight="1">
      <c r="B75" s="312"/>
      <c r="C75" s="317" t="s">
        <v>732</v>
      </c>
      <c r="D75" s="317"/>
      <c r="E75" s="317"/>
      <c r="F75" s="318" t="s">
        <v>733</v>
      </c>
      <c r="G75" s="319"/>
      <c r="H75" s="317"/>
      <c r="I75" s="317"/>
      <c r="J75" s="317" t="s">
        <v>734</v>
      </c>
      <c r="K75" s="314"/>
    </row>
    <row r="76" ht="5.25" customHeight="1">
      <c r="B76" s="312"/>
      <c r="C76" s="320"/>
      <c r="D76" s="320"/>
      <c r="E76" s="320"/>
      <c r="F76" s="320"/>
      <c r="G76" s="321"/>
      <c r="H76" s="320"/>
      <c r="I76" s="320"/>
      <c r="J76" s="320"/>
      <c r="K76" s="314"/>
    </row>
    <row r="77" ht="15" customHeight="1">
      <c r="B77" s="312"/>
      <c r="C77" s="301" t="s">
        <v>50</v>
      </c>
      <c r="D77" s="320"/>
      <c r="E77" s="320"/>
      <c r="F77" s="322" t="s">
        <v>735</v>
      </c>
      <c r="G77" s="321"/>
      <c r="H77" s="301" t="s">
        <v>736</v>
      </c>
      <c r="I77" s="301" t="s">
        <v>737</v>
      </c>
      <c r="J77" s="301">
        <v>20</v>
      </c>
      <c r="K77" s="314"/>
    </row>
    <row r="78" ht="15" customHeight="1">
      <c r="B78" s="312"/>
      <c r="C78" s="301" t="s">
        <v>738</v>
      </c>
      <c r="D78" s="301"/>
      <c r="E78" s="301"/>
      <c r="F78" s="322" t="s">
        <v>735</v>
      </c>
      <c r="G78" s="321"/>
      <c r="H78" s="301" t="s">
        <v>739</v>
      </c>
      <c r="I78" s="301" t="s">
        <v>737</v>
      </c>
      <c r="J78" s="301">
        <v>120</v>
      </c>
      <c r="K78" s="314"/>
    </row>
    <row r="79" ht="15" customHeight="1">
      <c r="B79" s="323"/>
      <c r="C79" s="301" t="s">
        <v>740</v>
      </c>
      <c r="D79" s="301"/>
      <c r="E79" s="301"/>
      <c r="F79" s="322" t="s">
        <v>741</v>
      </c>
      <c r="G79" s="321"/>
      <c r="H79" s="301" t="s">
        <v>742</v>
      </c>
      <c r="I79" s="301" t="s">
        <v>737</v>
      </c>
      <c r="J79" s="301">
        <v>50</v>
      </c>
      <c r="K79" s="314"/>
    </row>
    <row r="80" ht="15" customHeight="1">
      <c r="B80" s="323"/>
      <c r="C80" s="301" t="s">
        <v>743</v>
      </c>
      <c r="D80" s="301"/>
      <c r="E80" s="301"/>
      <c r="F80" s="322" t="s">
        <v>735</v>
      </c>
      <c r="G80" s="321"/>
      <c r="H80" s="301" t="s">
        <v>744</v>
      </c>
      <c r="I80" s="301" t="s">
        <v>745</v>
      </c>
      <c r="J80" s="301"/>
      <c r="K80" s="314"/>
    </row>
    <row r="81" ht="15" customHeight="1">
      <c r="B81" s="323"/>
      <c r="C81" s="324" t="s">
        <v>746</v>
      </c>
      <c r="D81" s="324"/>
      <c r="E81" s="324"/>
      <c r="F81" s="325" t="s">
        <v>741</v>
      </c>
      <c r="G81" s="324"/>
      <c r="H81" s="324" t="s">
        <v>747</v>
      </c>
      <c r="I81" s="324" t="s">
        <v>737</v>
      </c>
      <c r="J81" s="324">
        <v>15</v>
      </c>
      <c r="K81" s="314"/>
    </row>
    <row r="82" ht="15" customHeight="1">
      <c r="B82" s="323"/>
      <c r="C82" s="324" t="s">
        <v>748</v>
      </c>
      <c r="D82" s="324"/>
      <c r="E82" s="324"/>
      <c r="F82" s="325" t="s">
        <v>741</v>
      </c>
      <c r="G82" s="324"/>
      <c r="H82" s="324" t="s">
        <v>749</v>
      </c>
      <c r="I82" s="324" t="s">
        <v>737</v>
      </c>
      <c r="J82" s="324">
        <v>15</v>
      </c>
      <c r="K82" s="314"/>
    </row>
    <row r="83" ht="15" customHeight="1">
      <c r="B83" s="323"/>
      <c r="C83" s="324" t="s">
        <v>750</v>
      </c>
      <c r="D83" s="324"/>
      <c r="E83" s="324"/>
      <c r="F83" s="325" t="s">
        <v>741</v>
      </c>
      <c r="G83" s="324"/>
      <c r="H83" s="324" t="s">
        <v>751</v>
      </c>
      <c r="I83" s="324" t="s">
        <v>737</v>
      </c>
      <c r="J83" s="324">
        <v>20</v>
      </c>
      <c r="K83" s="314"/>
    </row>
    <row r="84" ht="15" customHeight="1">
      <c r="B84" s="323"/>
      <c r="C84" s="324" t="s">
        <v>752</v>
      </c>
      <c r="D84" s="324"/>
      <c r="E84" s="324"/>
      <c r="F84" s="325" t="s">
        <v>741</v>
      </c>
      <c r="G84" s="324"/>
      <c r="H84" s="324" t="s">
        <v>753</v>
      </c>
      <c r="I84" s="324" t="s">
        <v>737</v>
      </c>
      <c r="J84" s="324">
        <v>20</v>
      </c>
      <c r="K84" s="314"/>
    </row>
    <row r="85" ht="15" customHeight="1">
      <c r="B85" s="323"/>
      <c r="C85" s="301" t="s">
        <v>754</v>
      </c>
      <c r="D85" s="301"/>
      <c r="E85" s="301"/>
      <c r="F85" s="322" t="s">
        <v>741</v>
      </c>
      <c r="G85" s="321"/>
      <c r="H85" s="301" t="s">
        <v>755</v>
      </c>
      <c r="I85" s="301" t="s">
        <v>737</v>
      </c>
      <c r="J85" s="301">
        <v>50</v>
      </c>
      <c r="K85" s="314"/>
    </row>
    <row r="86" ht="15" customHeight="1">
      <c r="B86" s="323"/>
      <c r="C86" s="301" t="s">
        <v>756</v>
      </c>
      <c r="D86" s="301"/>
      <c r="E86" s="301"/>
      <c r="F86" s="322" t="s">
        <v>741</v>
      </c>
      <c r="G86" s="321"/>
      <c r="H86" s="301" t="s">
        <v>757</v>
      </c>
      <c r="I86" s="301" t="s">
        <v>737</v>
      </c>
      <c r="J86" s="301">
        <v>20</v>
      </c>
      <c r="K86" s="314"/>
    </row>
    <row r="87" ht="15" customHeight="1">
      <c r="B87" s="323"/>
      <c r="C87" s="301" t="s">
        <v>758</v>
      </c>
      <c r="D87" s="301"/>
      <c r="E87" s="301"/>
      <c r="F87" s="322" t="s">
        <v>741</v>
      </c>
      <c r="G87" s="321"/>
      <c r="H87" s="301" t="s">
        <v>759</v>
      </c>
      <c r="I87" s="301" t="s">
        <v>737</v>
      </c>
      <c r="J87" s="301">
        <v>20</v>
      </c>
      <c r="K87" s="314"/>
    </row>
    <row r="88" ht="15" customHeight="1">
      <c r="B88" s="323"/>
      <c r="C88" s="301" t="s">
        <v>760</v>
      </c>
      <c r="D88" s="301"/>
      <c r="E88" s="301"/>
      <c r="F88" s="322" t="s">
        <v>741</v>
      </c>
      <c r="G88" s="321"/>
      <c r="H88" s="301" t="s">
        <v>761</v>
      </c>
      <c r="I88" s="301" t="s">
        <v>737</v>
      </c>
      <c r="J88" s="301">
        <v>50</v>
      </c>
      <c r="K88" s="314"/>
    </row>
    <row r="89" ht="15" customHeight="1">
      <c r="B89" s="323"/>
      <c r="C89" s="301" t="s">
        <v>762</v>
      </c>
      <c r="D89" s="301"/>
      <c r="E89" s="301"/>
      <c r="F89" s="322" t="s">
        <v>741</v>
      </c>
      <c r="G89" s="321"/>
      <c r="H89" s="301" t="s">
        <v>762</v>
      </c>
      <c r="I89" s="301" t="s">
        <v>737</v>
      </c>
      <c r="J89" s="301">
        <v>50</v>
      </c>
      <c r="K89" s="314"/>
    </row>
    <row r="90" ht="15" customHeight="1">
      <c r="B90" s="323"/>
      <c r="C90" s="301" t="s">
        <v>113</v>
      </c>
      <c r="D90" s="301"/>
      <c r="E90" s="301"/>
      <c r="F90" s="322" t="s">
        <v>741</v>
      </c>
      <c r="G90" s="321"/>
      <c r="H90" s="301" t="s">
        <v>763</v>
      </c>
      <c r="I90" s="301" t="s">
        <v>737</v>
      </c>
      <c r="J90" s="301">
        <v>255</v>
      </c>
      <c r="K90" s="314"/>
    </row>
    <row r="91" ht="15" customHeight="1">
      <c r="B91" s="323"/>
      <c r="C91" s="301" t="s">
        <v>764</v>
      </c>
      <c r="D91" s="301"/>
      <c r="E91" s="301"/>
      <c r="F91" s="322" t="s">
        <v>735</v>
      </c>
      <c r="G91" s="321"/>
      <c r="H91" s="301" t="s">
        <v>765</v>
      </c>
      <c r="I91" s="301" t="s">
        <v>766</v>
      </c>
      <c r="J91" s="301"/>
      <c r="K91" s="314"/>
    </row>
    <row r="92" ht="15" customHeight="1">
      <c r="B92" s="323"/>
      <c r="C92" s="301" t="s">
        <v>767</v>
      </c>
      <c r="D92" s="301"/>
      <c r="E92" s="301"/>
      <c r="F92" s="322" t="s">
        <v>735</v>
      </c>
      <c r="G92" s="321"/>
      <c r="H92" s="301" t="s">
        <v>768</v>
      </c>
      <c r="I92" s="301" t="s">
        <v>769</v>
      </c>
      <c r="J92" s="301"/>
      <c r="K92" s="314"/>
    </row>
    <row r="93" ht="15" customHeight="1">
      <c r="B93" s="323"/>
      <c r="C93" s="301" t="s">
        <v>770</v>
      </c>
      <c r="D93" s="301"/>
      <c r="E93" s="301"/>
      <c r="F93" s="322" t="s">
        <v>735</v>
      </c>
      <c r="G93" s="321"/>
      <c r="H93" s="301" t="s">
        <v>770</v>
      </c>
      <c r="I93" s="301" t="s">
        <v>769</v>
      </c>
      <c r="J93" s="301"/>
      <c r="K93" s="314"/>
    </row>
    <row r="94" ht="15" customHeight="1">
      <c r="B94" s="323"/>
      <c r="C94" s="301" t="s">
        <v>35</v>
      </c>
      <c r="D94" s="301"/>
      <c r="E94" s="301"/>
      <c r="F94" s="322" t="s">
        <v>735</v>
      </c>
      <c r="G94" s="321"/>
      <c r="H94" s="301" t="s">
        <v>771</v>
      </c>
      <c r="I94" s="301" t="s">
        <v>769</v>
      </c>
      <c r="J94" s="301"/>
      <c r="K94" s="314"/>
    </row>
    <row r="95" ht="15" customHeight="1">
      <c r="B95" s="323"/>
      <c r="C95" s="301" t="s">
        <v>45</v>
      </c>
      <c r="D95" s="301"/>
      <c r="E95" s="301"/>
      <c r="F95" s="322" t="s">
        <v>735</v>
      </c>
      <c r="G95" s="321"/>
      <c r="H95" s="301" t="s">
        <v>772</v>
      </c>
      <c r="I95" s="301" t="s">
        <v>769</v>
      </c>
      <c r="J95" s="301"/>
      <c r="K95" s="314"/>
    </row>
    <row r="96" ht="15" customHeight="1">
      <c r="B96" s="326"/>
      <c r="C96" s="327"/>
      <c r="D96" s="327"/>
      <c r="E96" s="327"/>
      <c r="F96" s="327"/>
      <c r="G96" s="327"/>
      <c r="H96" s="327"/>
      <c r="I96" s="327"/>
      <c r="J96" s="327"/>
      <c r="K96" s="328"/>
    </row>
    <row r="97" ht="18.75" customHeight="1">
      <c r="B97" s="329"/>
      <c r="C97" s="330"/>
      <c r="D97" s="330"/>
      <c r="E97" s="330"/>
      <c r="F97" s="330"/>
      <c r="G97" s="330"/>
      <c r="H97" s="330"/>
      <c r="I97" s="330"/>
      <c r="J97" s="330"/>
      <c r="K97" s="329"/>
    </row>
    <row r="98" ht="18.75" customHeight="1">
      <c r="B98" s="308"/>
      <c r="C98" s="308"/>
      <c r="D98" s="308"/>
      <c r="E98" s="308"/>
      <c r="F98" s="308"/>
      <c r="G98" s="308"/>
      <c r="H98" s="308"/>
      <c r="I98" s="308"/>
      <c r="J98" s="308"/>
      <c r="K98" s="308"/>
    </row>
    <row r="99" ht="7.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11"/>
    </row>
    <row r="100" ht="45" customHeight="1">
      <c r="B100" s="312"/>
      <c r="C100" s="313" t="s">
        <v>773</v>
      </c>
      <c r="D100" s="313"/>
      <c r="E100" s="313"/>
      <c r="F100" s="313"/>
      <c r="G100" s="313"/>
      <c r="H100" s="313"/>
      <c r="I100" s="313"/>
      <c r="J100" s="313"/>
      <c r="K100" s="314"/>
    </row>
    <row r="101" ht="17.25" customHeight="1">
      <c r="B101" s="312"/>
      <c r="C101" s="315" t="s">
        <v>729</v>
      </c>
      <c r="D101" s="315"/>
      <c r="E101" s="315"/>
      <c r="F101" s="315" t="s">
        <v>730</v>
      </c>
      <c r="G101" s="316"/>
      <c r="H101" s="315" t="s">
        <v>108</v>
      </c>
      <c r="I101" s="315" t="s">
        <v>54</v>
      </c>
      <c r="J101" s="315" t="s">
        <v>731</v>
      </c>
      <c r="K101" s="314"/>
    </row>
    <row r="102" ht="17.25" customHeight="1">
      <c r="B102" s="312"/>
      <c r="C102" s="317" t="s">
        <v>732</v>
      </c>
      <c r="D102" s="317"/>
      <c r="E102" s="317"/>
      <c r="F102" s="318" t="s">
        <v>733</v>
      </c>
      <c r="G102" s="319"/>
      <c r="H102" s="317"/>
      <c r="I102" s="317"/>
      <c r="J102" s="317" t="s">
        <v>734</v>
      </c>
      <c r="K102" s="314"/>
    </row>
    <row r="103" ht="5.25" customHeight="1">
      <c r="B103" s="312"/>
      <c r="C103" s="315"/>
      <c r="D103" s="315"/>
      <c r="E103" s="315"/>
      <c r="F103" s="315"/>
      <c r="G103" s="331"/>
      <c r="H103" s="315"/>
      <c r="I103" s="315"/>
      <c r="J103" s="315"/>
      <c r="K103" s="314"/>
    </row>
    <row r="104" ht="15" customHeight="1">
      <c r="B104" s="312"/>
      <c r="C104" s="301" t="s">
        <v>50</v>
      </c>
      <c r="D104" s="320"/>
      <c r="E104" s="320"/>
      <c r="F104" s="322" t="s">
        <v>735</v>
      </c>
      <c r="G104" s="331"/>
      <c r="H104" s="301" t="s">
        <v>774</v>
      </c>
      <c r="I104" s="301" t="s">
        <v>737</v>
      </c>
      <c r="J104" s="301">
        <v>20</v>
      </c>
      <c r="K104" s="314"/>
    </row>
    <row r="105" ht="15" customHeight="1">
      <c r="B105" s="312"/>
      <c r="C105" s="301" t="s">
        <v>738</v>
      </c>
      <c r="D105" s="301"/>
      <c r="E105" s="301"/>
      <c r="F105" s="322" t="s">
        <v>735</v>
      </c>
      <c r="G105" s="301"/>
      <c r="H105" s="301" t="s">
        <v>774</v>
      </c>
      <c r="I105" s="301" t="s">
        <v>737</v>
      </c>
      <c r="J105" s="301">
        <v>120</v>
      </c>
      <c r="K105" s="314"/>
    </row>
    <row r="106" ht="15" customHeight="1">
      <c r="B106" s="323"/>
      <c r="C106" s="301" t="s">
        <v>740</v>
      </c>
      <c r="D106" s="301"/>
      <c r="E106" s="301"/>
      <c r="F106" s="322" t="s">
        <v>741</v>
      </c>
      <c r="G106" s="301"/>
      <c r="H106" s="301" t="s">
        <v>774</v>
      </c>
      <c r="I106" s="301" t="s">
        <v>737</v>
      </c>
      <c r="J106" s="301">
        <v>50</v>
      </c>
      <c r="K106" s="314"/>
    </row>
    <row r="107" ht="15" customHeight="1">
      <c r="B107" s="323"/>
      <c r="C107" s="301" t="s">
        <v>743</v>
      </c>
      <c r="D107" s="301"/>
      <c r="E107" s="301"/>
      <c r="F107" s="322" t="s">
        <v>735</v>
      </c>
      <c r="G107" s="301"/>
      <c r="H107" s="301" t="s">
        <v>774</v>
      </c>
      <c r="I107" s="301" t="s">
        <v>745</v>
      </c>
      <c r="J107" s="301"/>
      <c r="K107" s="314"/>
    </row>
    <row r="108" ht="15" customHeight="1">
      <c r="B108" s="323"/>
      <c r="C108" s="301" t="s">
        <v>754</v>
      </c>
      <c r="D108" s="301"/>
      <c r="E108" s="301"/>
      <c r="F108" s="322" t="s">
        <v>741</v>
      </c>
      <c r="G108" s="301"/>
      <c r="H108" s="301" t="s">
        <v>774</v>
      </c>
      <c r="I108" s="301" t="s">
        <v>737</v>
      </c>
      <c r="J108" s="301">
        <v>50</v>
      </c>
      <c r="K108" s="314"/>
    </row>
    <row r="109" ht="15" customHeight="1">
      <c r="B109" s="323"/>
      <c r="C109" s="301" t="s">
        <v>762</v>
      </c>
      <c r="D109" s="301"/>
      <c r="E109" s="301"/>
      <c r="F109" s="322" t="s">
        <v>741</v>
      </c>
      <c r="G109" s="301"/>
      <c r="H109" s="301" t="s">
        <v>774</v>
      </c>
      <c r="I109" s="301" t="s">
        <v>737</v>
      </c>
      <c r="J109" s="301">
        <v>50</v>
      </c>
      <c r="K109" s="314"/>
    </row>
    <row r="110" ht="15" customHeight="1">
      <c r="B110" s="323"/>
      <c r="C110" s="301" t="s">
        <v>760</v>
      </c>
      <c r="D110" s="301"/>
      <c r="E110" s="301"/>
      <c r="F110" s="322" t="s">
        <v>741</v>
      </c>
      <c r="G110" s="301"/>
      <c r="H110" s="301" t="s">
        <v>774</v>
      </c>
      <c r="I110" s="301" t="s">
        <v>737</v>
      </c>
      <c r="J110" s="301">
        <v>50</v>
      </c>
      <c r="K110" s="314"/>
    </row>
    <row r="111" ht="15" customHeight="1">
      <c r="B111" s="323"/>
      <c r="C111" s="301" t="s">
        <v>50</v>
      </c>
      <c r="D111" s="301"/>
      <c r="E111" s="301"/>
      <c r="F111" s="322" t="s">
        <v>735</v>
      </c>
      <c r="G111" s="301"/>
      <c r="H111" s="301" t="s">
        <v>775</v>
      </c>
      <c r="I111" s="301" t="s">
        <v>737</v>
      </c>
      <c r="J111" s="301">
        <v>20</v>
      </c>
      <c r="K111" s="314"/>
    </row>
    <row r="112" ht="15" customHeight="1">
      <c r="B112" s="323"/>
      <c r="C112" s="301" t="s">
        <v>776</v>
      </c>
      <c r="D112" s="301"/>
      <c r="E112" s="301"/>
      <c r="F112" s="322" t="s">
        <v>735</v>
      </c>
      <c r="G112" s="301"/>
      <c r="H112" s="301" t="s">
        <v>777</v>
      </c>
      <c r="I112" s="301" t="s">
        <v>737</v>
      </c>
      <c r="J112" s="301">
        <v>120</v>
      </c>
      <c r="K112" s="314"/>
    </row>
    <row r="113" ht="15" customHeight="1">
      <c r="B113" s="323"/>
      <c r="C113" s="301" t="s">
        <v>35</v>
      </c>
      <c r="D113" s="301"/>
      <c r="E113" s="301"/>
      <c r="F113" s="322" t="s">
        <v>735</v>
      </c>
      <c r="G113" s="301"/>
      <c r="H113" s="301" t="s">
        <v>778</v>
      </c>
      <c r="I113" s="301" t="s">
        <v>769</v>
      </c>
      <c r="J113" s="301"/>
      <c r="K113" s="314"/>
    </row>
    <row r="114" ht="15" customHeight="1">
      <c r="B114" s="323"/>
      <c r="C114" s="301" t="s">
        <v>45</v>
      </c>
      <c r="D114" s="301"/>
      <c r="E114" s="301"/>
      <c r="F114" s="322" t="s">
        <v>735</v>
      </c>
      <c r="G114" s="301"/>
      <c r="H114" s="301" t="s">
        <v>779</v>
      </c>
      <c r="I114" s="301" t="s">
        <v>769</v>
      </c>
      <c r="J114" s="301"/>
      <c r="K114" s="314"/>
    </row>
    <row r="115" ht="15" customHeight="1">
      <c r="B115" s="323"/>
      <c r="C115" s="301" t="s">
        <v>54</v>
      </c>
      <c r="D115" s="301"/>
      <c r="E115" s="301"/>
      <c r="F115" s="322" t="s">
        <v>735</v>
      </c>
      <c r="G115" s="301"/>
      <c r="H115" s="301" t="s">
        <v>780</v>
      </c>
      <c r="I115" s="301" t="s">
        <v>781</v>
      </c>
      <c r="J115" s="301"/>
      <c r="K115" s="314"/>
    </row>
    <row r="116" ht="15" customHeight="1">
      <c r="B116" s="326"/>
      <c r="C116" s="332"/>
      <c r="D116" s="332"/>
      <c r="E116" s="332"/>
      <c r="F116" s="332"/>
      <c r="G116" s="332"/>
      <c r="H116" s="332"/>
      <c r="I116" s="332"/>
      <c r="J116" s="332"/>
      <c r="K116" s="328"/>
    </row>
    <row r="117" ht="18.75" customHeight="1">
      <c r="B117" s="333"/>
      <c r="C117" s="297"/>
      <c r="D117" s="297"/>
      <c r="E117" s="297"/>
      <c r="F117" s="334"/>
      <c r="G117" s="297"/>
      <c r="H117" s="297"/>
      <c r="I117" s="297"/>
      <c r="J117" s="297"/>
      <c r="K117" s="333"/>
    </row>
    <row r="118" ht="18.75" customHeight="1">
      <c r="B118" s="308"/>
      <c r="C118" s="308"/>
      <c r="D118" s="308"/>
      <c r="E118" s="308"/>
      <c r="F118" s="308"/>
      <c r="G118" s="308"/>
      <c r="H118" s="308"/>
      <c r="I118" s="308"/>
      <c r="J118" s="308"/>
      <c r="K118" s="308"/>
    </row>
    <row r="119" ht="7.5" customHeight="1">
      <c r="B119" s="335"/>
      <c r="C119" s="336"/>
      <c r="D119" s="336"/>
      <c r="E119" s="336"/>
      <c r="F119" s="336"/>
      <c r="G119" s="336"/>
      <c r="H119" s="336"/>
      <c r="I119" s="336"/>
      <c r="J119" s="336"/>
      <c r="K119" s="337"/>
    </row>
    <row r="120" ht="45" customHeight="1">
      <c r="B120" s="338"/>
      <c r="C120" s="291" t="s">
        <v>782</v>
      </c>
      <c r="D120" s="291"/>
      <c r="E120" s="291"/>
      <c r="F120" s="291"/>
      <c r="G120" s="291"/>
      <c r="H120" s="291"/>
      <c r="I120" s="291"/>
      <c r="J120" s="291"/>
      <c r="K120" s="339"/>
    </row>
    <row r="121" ht="17.25" customHeight="1">
      <c r="B121" s="340"/>
      <c r="C121" s="315" t="s">
        <v>729</v>
      </c>
      <c r="D121" s="315"/>
      <c r="E121" s="315"/>
      <c r="F121" s="315" t="s">
        <v>730</v>
      </c>
      <c r="G121" s="316"/>
      <c r="H121" s="315" t="s">
        <v>108</v>
      </c>
      <c r="I121" s="315" t="s">
        <v>54</v>
      </c>
      <c r="J121" s="315" t="s">
        <v>731</v>
      </c>
      <c r="K121" s="341"/>
    </row>
    <row r="122" ht="17.25" customHeight="1">
      <c r="B122" s="340"/>
      <c r="C122" s="317" t="s">
        <v>732</v>
      </c>
      <c r="D122" s="317"/>
      <c r="E122" s="317"/>
      <c r="F122" s="318" t="s">
        <v>733</v>
      </c>
      <c r="G122" s="319"/>
      <c r="H122" s="317"/>
      <c r="I122" s="317"/>
      <c r="J122" s="317" t="s">
        <v>734</v>
      </c>
      <c r="K122" s="341"/>
    </row>
    <row r="123" ht="5.25" customHeight="1">
      <c r="B123" s="342"/>
      <c r="C123" s="320"/>
      <c r="D123" s="320"/>
      <c r="E123" s="320"/>
      <c r="F123" s="320"/>
      <c r="G123" s="301"/>
      <c r="H123" s="320"/>
      <c r="I123" s="320"/>
      <c r="J123" s="320"/>
      <c r="K123" s="343"/>
    </row>
    <row r="124" ht="15" customHeight="1">
      <c r="B124" s="342"/>
      <c r="C124" s="301" t="s">
        <v>738</v>
      </c>
      <c r="D124" s="320"/>
      <c r="E124" s="320"/>
      <c r="F124" s="322" t="s">
        <v>735</v>
      </c>
      <c r="G124" s="301"/>
      <c r="H124" s="301" t="s">
        <v>774</v>
      </c>
      <c r="I124" s="301" t="s">
        <v>737</v>
      </c>
      <c r="J124" s="301">
        <v>120</v>
      </c>
      <c r="K124" s="344"/>
    </row>
    <row r="125" ht="15" customHeight="1">
      <c r="B125" s="342"/>
      <c r="C125" s="301" t="s">
        <v>783</v>
      </c>
      <c r="D125" s="301"/>
      <c r="E125" s="301"/>
      <c r="F125" s="322" t="s">
        <v>735</v>
      </c>
      <c r="G125" s="301"/>
      <c r="H125" s="301" t="s">
        <v>784</v>
      </c>
      <c r="I125" s="301" t="s">
        <v>737</v>
      </c>
      <c r="J125" s="301" t="s">
        <v>785</v>
      </c>
      <c r="K125" s="344"/>
    </row>
    <row r="126" ht="15" customHeight="1">
      <c r="B126" s="342"/>
      <c r="C126" s="301" t="s">
        <v>684</v>
      </c>
      <c r="D126" s="301"/>
      <c r="E126" s="301"/>
      <c r="F126" s="322" t="s">
        <v>735</v>
      </c>
      <c r="G126" s="301"/>
      <c r="H126" s="301" t="s">
        <v>786</v>
      </c>
      <c r="I126" s="301" t="s">
        <v>737</v>
      </c>
      <c r="J126" s="301" t="s">
        <v>785</v>
      </c>
      <c r="K126" s="344"/>
    </row>
    <row r="127" ht="15" customHeight="1">
      <c r="B127" s="342"/>
      <c r="C127" s="301" t="s">
        <v>746</v>
      </c>
      <c r="D127" s="301"/>
      <c r="E127" s="301"/>
      <c r="F127" s="322" t="s">
        <v>741</v>
      </c>
      <c r="G127" s="301"/>
      <c r="H127" s="301" t="s">
        <v>747</v>
      </c>
      <c r="I127" s="301" t="s">
        <v>737</v>
      </c>
      <c r="J127" s="301">
        <v>15</v>
      </c>
      <c r="K127" s="344"/>
    </row>
    <row r="128" ht="15" customHeight="1">
      <c r="B128" s="342"/>
      <c r="C128" s="324" t="s">
        <v>748</v>
      </c>
      <c r="D128" s="324"/>
      <c r="E128" s="324"/>
      <c r="F128" s="325" t="s">
        <v>741</v>
      </c>
      <c r="G128" s="324"/>
      <c r="H128" s="324" t="s">
        <v>749</v>
      </c>
      <c r="I128" s="324" t="s">
        <v>737</v>
      </c>
      <c r="J128" s="324">
        <v>15</v>
      </c>
      <c r="K128" s="344"/>
    </row>
    <row r="129" ht="15" customHeight="1">
      <c r="B129" s="342"/>
      <c r="C129" s="324" t="s">
        <v>750</v>
      </c>
      <c r="D129" s="324"/>
      <c r="E129" s="324"/>
      <c r="F129" s="325" t="s">
        <v>741</v>
      </c>
      <c r="G129" s="324"/>
      <c r="H129" s="324" t="s">
        <v>751</v>
      </c>
      <c r="I129" s="324" t="s">
        <v>737</v>
      </c>
      <c r="J129" s="324">
        <v>20</v>
      </c>
      <c r="K129" s="344"/>
    </row>
    <row r="130" ht="15" customHeight="1">
      <c r="B130" s="342"/>
      <c r="C130" s="324" t="s">
        <v>752</v>
      </c>
      <c r="D130" s="324"/>
      <c r="E130" s="324"/>
      <c r="F130" s="325" t="s">
        <v>741</v>
      </c>
      <c r="G130" s="324"/>
      <c r="H130" s="324" t="s">
        <v>753</v>
      </c>
      <c r="I130" s="324" t="s">
        <v>737</v>
      </c>
      <c r="J130" s="324">
        <v>20</v>
      </c>
      <c r="K130" s="344"/>
    </row>
    <row r="131" ht="15" customHeight="1">
      <c r="B131" s="342"/>
      <c r="C131" s="301" t="s">
        <v>740</v>
      </c>
      <c r="D131" s="301"/>
      <c r="E131" s="301"/>
      <c r="F131" s="322" t="s">
        <v>741</v>
      </c>
      <c r="G131" s="301"/>
      <c r="H131" s="301" t="s">
        <v>774</v>
      </c>
      <c r="I131" s="301" t="s">
        <v>737</v>
      </c>
      <c r="J131" s="301">
        <v>50</v>
      </c>
      <c r="K131" s="344"/>
    </row>
    <row r="132" ht="15" customHeight="1">
      <c r="B132" s="342"/>
      <c r="C132" s="301" t="s">
        <v>754</v>
      </c>
      <c r="D132" s="301"/>
      <c r="E132" s="301"/>
      <c r="F132" s="322" t="s">
        <v>741</v>
      </c>
      <c r="G132" s="301"/>
      <c r="H132" s="301" t="s">
        <v>774</v>
      </c>
      <c r="I132" s="301" t="s">
        <v>737</v>
      </c>
      <c r="J132" s="301">
        <v>50</v>
      </c>
      <c r="K132" s="344"/>
    </row>
    <row r="133" ht="15" customHeight="1">
      <c r="B133" s="342"/>
      <c r="C133" s="301" t="s">
        <v>760</v>
      </c>
      <c r="D133" s="301"/>
      <c r="E133" s="301"/>
      <c r="F133" s="322" t="s">
        <v>741</v>
      </c>
      <c r="G133" s="301"/>
      <c r="H133" s="301" t="s">
        <v>774</v>
      </c>
      <c r="I133" s="301" t="s">
        <v>737</v>
      </c>
      <c r="J133" s="301">
        <v>50</v>
      </c>
      <c r="K133" s="344"/>
    </row>
    <row r="134" ht="15" customHeight="1">
      <c r="B134" s="342"/>
      <c r="C134" s="301" t="s">
        <v>762</v>
      </c>
      <c r="D134" s="301"/>
      <c r="E134" s="301"/>
      <c r="F134" s="322" t="s">
        <v>741</v>
      </c>
      <c r="G134" s="301"/>
      <c r="H134" s="301" t="s">
        <v>774</v>
      </c>
      <c r="I134" s="301" t="s">
        <v>737</v>
      </c>
      <c r="J134" s="301">
        <v>50</v>
      </c>
      <c r="K134" s="344"/>
    </row>
    <row r="135" ht="15" customHeight="1">
      <c r="B135" s="342"/>
      <c r="C135" s="301" t="s">
        <v>113</v>
      </c>
      <c r="D135" s="301"/>
      <c r="E135" s="301"/>
      <c r="F135" s="322" t="s">
        <v>741</v>
      </c>
      <c r="G135" s="301"/>
      <c r="H135" s="301" t="s">
        <v>787</v>
      </c>
      <c r="I135" s="301" t="s">
        <v>737</v>
      </c>
      <c r="J135" s="301">
        <v>255</v>
      </c>
      <c r="K135" s="344"/>
    </row>
    <row r="136" ht="15" customHeight="1">
      <c r="B136" s="342"/>
      <c r="C136" s="301" t="s">
        <v>764</v>
      </c>
      <c r="D136" s="301"/>
      <c r="E136" s="301"/>
      <c r="F136" s="322" t="s">
        <v>735</v>
      </c>
      <c r="G136" s="301"/>
      <c r="H136" s="301" t="s">
        <v>788</v>
      </c>
      <c r="I136" s="301" t="s">
        <v>766</v>
      </c>
      <c r="J136" s="301"/>
      <c r="K136" s="344"/>
    </row>
    <row r="137" ht="15" customHeight="1">
      <c r="B137" s="342"/>
      <c r="C137" s="301" t="s">
        <v>767</v>
      </c>
      <c r="D137" s="301"/>
      <c r="E137" s="301"/>
      <c r="F137" s="322" t="s">
        <v>735</v>
      </c>
      <c r="G137" s="301"/>
      <c r="H137" s="301" t="s">
        <v>789</v>
      </c>
      <c r="I137" s="301" t="s">
        <v>769</v>
      </c>
      <c r="J137" s="301"/>
      <c r="K137" s="344"/>
    </row>
    <row r="138" ht="15" customHeight="1">
      <c r="B138" s="342"/>
      <c r="C138" s="301" t="s">
        <v>770</v>
      </c>
      <c r="D138" s="301"/>
      <c r="E138" s="301"/>
      <c r="F138" s="322" t="s">
        <v>735</v>
      </c>
      <c r="G138" s="301"/>
      <c r="H138" s="301" t="s">
        <v>770</v>
      </c>
      <c r="I138" s="301" t="s">
        <v>769</v>
      </c>
      <c r="J138" s="301"/>
      <c r="K138" s="344"/>
    </row>
    <row r="139" ht="15" customHeight="1">
      <c r="B139" s="342"/>
      <c r="C139" s="301" t="s">
        <v>35</v>
      </c>
      <c r="D139" s="301"/>
      <c r="E139" s="301"/>
      <c r="F139" s="322" t="s">
        <v>735</v>
      </c>
      <c r="G139" s="301"/>
      <c r="H139" s="301" t="s">
        <v>790</v>
      </c>
      <c r="I139" s="301" t="s">
        <v>769</v>
      </c>
      <c r="J139" s="301"/>
      <c r="K139" s="344"/>
    </row>
    <row r="140" ht="15" customHeight="1">
      <c r="B140" s="342"/>
      <c r="C140" s="301" t="s">
        <v>791</v>
      </c>
      <c r="D140" s="301"/>
      <c r="E140" s="301"/>
      <c r="F140" s="322" t="s">
        <v>735</v>
      </c>
      <c r="G140" s="301"/>
      <c r="H140" s="301" t="s">
        <v>792</v>
      </c>
      <c r="I140" s="301" t="s">
        <v>769</v>
      </c>
      <c r="J140" s="301"/>
      <c r="K140" s="344"/>
    </row>
    <row r="141" ht="15" customHeight="1">
      <c r="B141" s="345"/>
      <c r="C141" s="346"/>
      <c r="D141" s="346"/>
      <c r="E141" s="346"/>
      <c r="F141" s="346"/>
      <c r="G141" s="346"/>
      <c r="H141" s="346"/>
      <c r="I141" s="346"/>
      <c r="J141" s="346"/>
      <c r="K141" s="347"/>
    </row>
    <row r="142" ht="18.75" customHeight="1">
      <c r="B142" s="297"/>
      <c r="C142" s="297"/>
      <c r="D142" s="297"/>
      <c r="E142" s="297"/>
      <c r="F142" s="334"/>
      <c r="G142" s="297"/>
      <c r="H142" s="297"/>
      <c r="I142" s="297"/>
      <c r="J142" s="297"/>
      <c r="K142" s="297"/>
    </row>
    <row r="143" ht="18.75" customHeight="1">
      <c r="B143" s="308"/>
      <c r="C143" s="308"/>
      <c r="D143" s="308"/>
      <c r="E143" s="308"/>
      <c r="F143" s="308"/>
      <c r="G143" s="308"/>
      <c r="H143" s="308"/>
      <c r="I143" s="308"/>
      <c r="J143" s="308"/>
      <c r="K143" s="308"/>
    </row>
    <row r="144" ht="7.5" customHeight="1">
      <c r="B144" s="309"/>
      <c r="C144" s="310"/>
      <c r="D144" s="310"/>
      <c r="E144" s="310"/>
      <c r="F144" s="310"/>
      <c r="G144" s="310"/>
      <c r="H144" s="310"/>
      <c r="I144" s="310"/>
      <c r="J144" s="310"/>
      <c r="K144" s="311"/>
    </row>
    <row r="145" ht="45" customHeight="1">
      <c r="B145" s="312"/>
      <c r="C145" s="313" t="s">
        <v>793</v>
      </c>
      <c r="D145" s="313"/>
      <c r="E145" s="313"/>
      <c r="F145" s="313"/>
      <c r="G145" s="313"/>
      <c r="H145" s="313"/>
      <c r="I145" s="313"/>
      <c r="J145" s="313"/>
      <c r="K145" s="314"/>
    </row>
    <row r="146" ht="17.25" customHeight="1">
      <c r="B146" s="312"/>
      <c r="C146" s="315" t="s">
        <v>729</v>
      </c>
      <c r="D146" s="315"/>
      <c r="E146" s="315"/>
      <c r="F146" s="315" t="s">
        <v>730</v>
      </c>
      <c r="G146" s="316"/>
      <c r="H146" s="315" t="s">
        <v>108</v>
      </c>
      <c r="I146" s="315" t="s">
        <v>54</v>
      </c>
      <c r="J146" s="315" t="s">
        <v>731</v>
      </c>
      <c r="K146" s="314"/>
    </row>
    <row r="147" ht="17.25" customHeight="1">
      <c r="B147" s="312"/>
      <c r="C147" s="317" t="s">
        <v>732</v>
      </c>
      <c r="D147" s="317"/>
      <c r="E147" s="317"/>
      <c r="F147" s="318" t="s">
        <v>733</v>
      </c>
      <c r="G147" s="319"/>
      <c r="H147" s="317"/>
      <c r="I147" s="317"/>
      <c r="J147" s="317" t="s">
        <v>734</v>
      </c>
      <c r="K147" s="314"/>
    </row>
    <row r="148" ht="5.25" customHeight="1">
      <c r="B148" s="323"/>
      <c r="C148" s="320"/>
      <c r="D148" s="320"/>
      <c r="E148" s="320"/>
      <c r="F148" s="320"/>
      <c r="G148" s="321"/>
      <c r="H148" s="320"/>
      <c r="I148" s="320"/>
      <c r="J148" s="320"/>
      <c r="K148" s="344"/>
    </row>
    <row r="149" ht="15" customHeight="1">
      <c r="B149" s="323"/>
      <c r="C149" s="348" t="s">
        <v>738</v>
      </c>
      <c r="D149" s="301"/>
      <c r="E149" s="301"/>
      <c r="F149" s="349" t="s">
        <v>735</v>
      </c>
      <c r="G149" s="301"/>
      <c r="H149" s="348" t="s">
        <v>774</v>
      </c>
      <c r="I149" s="348" t="s">
        <v>737</v>
      </c>
      <c r="J149" s="348">
        <v>120</v>
      </c>
      <c r="K149" s="344"/>
    </row>
    <row r="150" ht="15" customHeight="1">
      <c r="B150" s="323"/>
      <c r="C150" s="348" t="s">
        <v>783</v>
      </c>
      <c r="D150" s="301"/>
      <c r="E150" s="301"/>
      <c r="F150" s="349" t="s">
        <v>735</v>
      </c>
      <c r="G150" s="301"/>
      <c r="H150" s="348" t="s">
        <v>794</v>
      </c>
      <c r="I150" s="348" t="s">
        <v>737</v>
      </c>
      <c r="J150" s="348" t="s">
        <v>785</v>
      </c>
      <c r="K150" s="344"/>
    </row>
    <row r="151" ht="15" customHeight="1">
      <c r="B151" s="323"/>
      <c r="C151" s="348" t="s">
        <v>684</v>
      </c>
      <c r="D151" s="301"/>
      <c r="E151" s="301"/>
      <c r="F151" s="349" t="s">
        <v>735</v>
      </c>
      <c r="G151" s="301"/>
      <c r="H151" s="348" t="s">
        <v>795</v>
      </c>
      <c r="I151" s="348" t="s">
        <v>737</v>
      </c>
      <c r="J151" s="348" t="s">
        <v>785</v>
      </c>
      <c r="K151" s="344"/>
    </row>
    <row r="152" ht="15" customHeight="1">
      <c r="B152" s="323"/>
      <c r="C152" s="348" t="s">
        <v>740</v>
      </c>
      <c r="D152" s="301"/>
      <c r="E152" s="301"/>
      <c r="F152" s="349" t="s">
        <v>741</v>
      </c>
      <c r="G152" s="301"/>
      <c r="H152" s="348" t="s">
        <v>774</v>
      </c>
      <c r="I152" s="348" t="s">
        <v>737</v>
      </c>
      <c r="J152" s="348">
        <v>50</v>
      </c>
      <c r="K152" s="344"/>
    </row>
    <row r="153" ht="15" customHeight="1">
      <c r="B153" s="323"/>
      <c r="C153" s="348" t="s">
        <v>743</v>
      </c>
      <c r="D153" s="301"/>
      <c r="E153" s="301"/>
      <c r="F153" s="349" t="s">
        <v>735</v>
      </c>
      <c r="G153" s="301"/>
      <c r="H153" s="348" t="s">
        <v>774</v>
      </c>
      <c r="I153" s="348" t="s">
        <v>745</v>
      </c>
      <c r="J153" s="348"/>
      <c r="K153" s="344"/>
    </row>
    <row r="154" ht="15" customHeight="1">
      <c r="B154" s="323"/>
      <c r="C154" s="348" t="s">
        <v>754</v>
      </c>
      <c r="D154" s="301"/>
      <c r="E154" s="301"/>
      <c r="F154" s="349" t="s">
        <v>741</v>
      </c>
      <c r="G154" s="301"/>
      <c r="H154" s="348" t="s">
        <v>774</v>
      </c>
      <c r="I154" s="348" t="s">
        <v>737</v>
      </c>
      <c r="J154" s="348">
        <v>50</v>
      </c>
      <c r="K154" s="344"/>
    </row>
    <row r="155" ht="15" customHeight="1">
      <c r="B155" s="323"/>
      <c r="C155" s="348" t="s">
        <v>762</v>
      </c>
      <c r="D155" s="301"/>
      <c r="E155" s="301"/>
      <c r="F155" s="349" t="s">
        <v>741</v>
      </c>
      <c r="G155" s="301"/>
      <c r="H155" s="348" t="s">
        <v>774</v>
      </c>
      <c r="I155" s="348" t="s">
        <v>737</v>
      </c>
      <c r="J155" s="348">
        <v>50</v>
      </c>
      <c r="K155" s="344"/>
    </row>
    <row r="156" ht="15" customHeight="1">
      <c r="B156" s="323"/>
      <c r="C156" s="348" t="s">
        <v>760</v>
      </c>
      <c r="D156" s="301"/>
      <c r="E156" s="301"/>
      <c r="F156" s="349" t="s">
        <v>741</v>
      </c>
      <c r="G156" s="301"/>
      <c r="H156" s="348" t="s">
        <v>774</v>
      </c>
      <c r="I156" s="348" t="s">
        <v>737</v>
      </c>
      <c r="J156" s="348">
        <v>50</v>
      </c>
      <c r="K156" s="344"/>
    </row>
    <row r="157" ht="15" customHeight="1">
      <c r="B157" s="323"/>
      <c r="C157" s="348" t="s">
        <v>98</v>
      </c>
      <c r="D157" s="301"/>
      <c r="E157" s="301"/>
      <c r="F157" s="349" t="s">
        <v>735</v>
      </c>
      <c r="G157" s="301"/>
      <c r="H157" s="348" t="s">
        <v>796</v>
      </c>
      <c r="I157" s="348" t="s">
        <v>737</v>
      </c>
      <c r="J157" s="348" t="s">
        <v>797</v>
      </c>
      <c r="K157" s="344"/>
    </row>
    <row r="158" ht="15" customHeight="1">
      <c r="B158" s="323"/>
      <c r="C158" s="348" t="s">
        <v>798</v>
      </c>
      <c r="D158" s="301"/>
      <c r="E158" s="301"/>
      <c r="F158" s="349" t="s">
        <v>735</v>
      </c>
      <c r="G158" s="301"/>
      <c r="H158" s="348" t="s">
        <v>799</v>
      </c>
      <c r="I158" s="348" t="s">
        <v>769</v>
      </c>
      <c r="J158" s="348"/>
      <c r="K158" s="344"/>
    </row>
    <row r="159" ht="15" customHeight="1">
      <c r="B159" s="350"/>
      <c r="C159" s="332"/>
      <c r="D159" s="332"/>
      <c r="E159" s="332"/>
      <c r="F159" s="332"/>
      <c r="G159" s="332"/>
      <c r="H159" s="332"/>
      <c r="I159" s="332"/>
      <c r="J159" s="332"/>
      <c r="K159" s="351"/>
    </row>
    <row r="160" ht="18.75" customHeight="1">
      <c r="B160" s="297"/>
      <c r="C160" s="301"/>
      <c r="D160" s="301"/>
      <c r="E160" s="301"/>
      <c r="F160" s="322"/>
      <c r="G160" s="301"/>
      <c r="H160" s="301"/>
      <c r="I160" s="301"/>
      <c r="J160" s="301"/>
      <c r="K160" s="297"/>
    </row>
    <row r="161" ht="18.75" customHeight="1">
      <c r="B161" s="308"/>
      <c r="C161" s="308"/>
      <c r="D161" s="308"/>
      <c r="E161" s="308"/>
      <c r="F161" s="308"/>
      <c r="G161" s="308"/>
      <c r="H161" s="308"/>
      <c r="I161" s="308"/>
      <c r="J161" s="308"/>
      <c r="K161" s="308"/>
    </row>
    <row r="162" ht="7.5" customHeight="1">
      <c r="B162" s="287"/>
      <c r="C162" s="288"/>
      <c r="D162" s="288"/>
      <c r="E162" s="288"/>
      <c r="F162" s="288"/>
      <c r="G162" s="288"/>
      <c r="H162" s="288"/>
      <c r="I162" s="288"/>
      <c r="J162" s="288"/>
      <c r="K162" s="289"/>
    </row>
    <row r="163" ht="45" customHeight="1">
      <c r="B163" s="290"/>
      <c r="C163" s="291" t="s">
        <v>800</v>
      </c>
      <c r="D163" s="291"/>
      <c r="E163" s="291"/>
      <c r="F163" s="291"/>
      <c r="G163" s="291"/>
      <c r="H163" s="291"/>
      <c r="I163" s="291"/>
      <c r="J163" s="291"/>
      <c r="K163" s="292"/>
    </row>
    <row r="164" ht="17.25" customHeight="1">
      <c r="B164" s="290"/>
      <c r="C164" s="315" t="s">
        <v>729</v>
      </c>
      <c r="D164" s="315"/>
      <c r="E164" s="315"/>
      <c r="F164" s="315" t="s">
        <v>730</v>
      </c>
      <c r="G164" s="352"/>
      <c r="H164" s="353" t="s">
        <v>108</v>
      </c>
      <c r="I164" s="353" t="s">
        <v>54</v>
      </c>
      <c r="J164" s="315" t="s">
        <v>731</v>
      </c>
      <c r="K164" s="292"/>
    </row>
    <row r="165" ht="17.25" customHeight="1">
      <c r="B165" s="293"/>
      <c r="C165" s="317" t="s">
        <v>732</v>
      </c>
      <c r="D165" s="317"/>
      <c r="E165" s="317"/>
      <c r="F165" s="318" t="s">
        <v>733</v>
      </c>
      <c r="G165" s="354"/>
      <c r="H165" s="355"/>
      <c r="I165" s="355"/>
      <c r="J165" s="317" t="s">
        <v>734</v>
      </c>
      <c r="K165" s="295"/>
    </row>
    <row r="166" ht="5.25" customHeight="1">
      <c r="B166" s="323"/>
      <c r="C166" s="320"/>
      <c r="D166" s="320"/>
      <c r="E166" s="320"/>
      <c r="F166" s="320"/>
      <c r="G166" s="321"/>
      <c r="H166" s="320"/>
      <c r="I166" s="320"/>
      <c r="J166" s="320"/>
      <c r="K166" s="344"/>
    </row>
    <row r="167" ht="15" customHeight="1">
      <c r="B167" s="323"/>
      <c r="C167" s="301" t="s">
        <v>738</v>
      </c>
      <c r="D167" s="301"/>
      <c r="E167" s="301"/>
      <c r="F167" s="322" t="s">
        <v>735</v>
      </c>
      <c r="G167" s="301"/>
      <c r="H167" s="301" t="s">
        <v>774</v>
      </c>
      <c r="I167" s="301" t="s">
        <v>737</v>
      </c>
      <c r="J167" s="301">
        <v>120</v>
      </c>
      <c r="K167" s="344"/>
    </row>
    <row r="168" ht="15" customHeight="1">
      <c r="B168" s="323"/>
      <c r="C168" s="301" t="s">
        <v>783</v>
      </c>
      <c r="D168" s="301"/>
      <c r="E168" s="301"/>
      <c r="F168" s="322" t="s">
        <v>735</v>
      </c>
      <c r="G168" s="301"/>
      <c r="H168" s="301" t="s">
        <v>784</v>
      </c>
      <c r="I168" s="301" t="s">
        <v>737</v>
      </c>
      <c r="J168" s="301" t="s">
        <v>785</v>
      </c>
      <c r="K168" s="344"/>
    </row>
    <row r="169" ht="15" customHeight="1">
      <c r="B169" s="323"/>
      <c r="C169" s="301" t="s">
        <v>684</v>
      </c>
      <c r="D169" s="301"/>
      <c r="E169" s="301"/>
      <c r="F169" s="322" t="s">
        <v>735</v>
      </c>
      <c r="G169" s="301"/>
      <c r="H169" s="301" t="s">
        <v>801</v>
      </c>
      <c r="I169" s="301" t="s">
        <v>737</v>
      </c>
      <c r="J169" s="301" t="s">
        <v>785</v>
      </c>
      <c r="K169" s="344"/>
    </row>
    <row r="170" ht="15" customHeight="1">
      <c r="B170" s="323"/>
      <c r="C170" s="301" t="s">
        <v>740</v>
      </c>
      <c r="D170" s="301"/>
      <c r="E170" s="301"/>
      <c r="F170" s="322" t="s">
        <v>741</v>
      </c>
      <c r="G170" s="301"/>
      <c r="H170" s="301" t="s">
        <v>801</v>
      </c>
      <c r="I170" s="301" t="s">
        <v>737</v>
      </c>
      <c r="J170" s="301">
        <v>50</v>
      </c>
      <c r="K170" s="344"/>
    </row>
    <row r="171" ht="15" customHeight="1">
      <c r="B171" s="323"/>
      <c r="C171" s="301" t="s">
        <v>743</v>
      </c>
      <c r="D171" s="301"/>
      <c r="E171" s="301"/>
      <c r="F171" s="322" t="s">
        <v>735</v>
      </c>
      <c r="G171" s="301"/>
      <c r="H171" s="301" t="s">
        <v>801</v>
      </c>
      <c r="I171" s="301" t="s">
        <v>745</v>
      </c>
      <c r="J171" s="301"/>
      <c r="K171" s="344"/>
    </row>
    <row r="172" ht="15" customHeight="1">
      <c r="B172" s="323"/>
      <c r="C172" s="301" t="s">
        <v>754</v>
      </c>
      <c r="D172" s="301"/>
      <c r="E172" s="301"/>
      <c r="F172" s="322" t="s">
        <v>741</v>
      </c>
      <c r="G172" s="301"/>
      <c r="H172" s="301" t="s">
        <v>801</v>
      </c>
      <c r="I172" s="301" t="s">
        <v>737</v>
      </c>
      <c r="J172" s="301">
        <v>50</v>
      </c>
      <c r="K172" s="344"/>
    </row>
    <row r="173" ht="15" customHeight="1">
      <c r="B173" s="323"/>
      <c r="C173" s="301" t="s">
        <v>762</v>
      </c>
      <c r="D173" s="301"/>
      <c r="E173" s="301"/>
      <c r="F173" s="322" t="s">
        <v>741</v>
      </c>
      <c r="G173" s="301"/>
      <c r="H173" s="301" t="s">
        <v>801</v>
      </c>
      <c r="I173" s="301" t="s">
        <v>737</v>
      </c>
      <c r="J173" s="301">
        <v>50</v>
      </c>
      <c r="K173" s="344"/>
    </row>
    <row r="174" ht="15" customHeight="1">
      <c r="B174" s="323"/>
      <c r="C174" s="301" t="s">
        <v>760</v>
      </c>
      <c r="D174" s="301"/>
      <c r="E174" s="301"/>
      <c r="F174" s="322" t="s">
        <v>741</v>
      </c>
      <c r="G174" s="301"/>
      <c r="H174" s="301" t="s">
        <v>801</v>
      </c>
      <c r="I174" s="301" t="s">
        <v>737</v>
      </c>
      <c r="J174" s="301">
        <v>50</v>
      </c>
      <c r="K174" s="344"/>
    </row>
    <row r="175" ht="15" customHeight="1">
      <c r="B175" s="323"/>
      <c r="C175" s="301" t="s">
        <v>107</v>
      </c>
      <c r="D175" s="301"/>
      <c r="E175" s="301"/>
      <c r="F175" s="322" t="s">
        <v>735</v>
      </c>
      <c r="G175" s="301"/>
      <c r="H175" s="301" t="s">
        <v>802</v>
      </c>
      <c r="I175" s="301" t="s">
        <v>803</v>
      </c>
      <c r="J175" s="301"/>
      <c r="K175" s="344"/>
    </row>
    <row r="176" ht="15" customHeight="1">
      <c r="B176" s="323"/>
      <c r="C176" s="301" t="s">
        <v>54</v>
      </c>
      <c r="D176" s="301"/>
      <c r="E176" s="301"/>
      <c r="F176" s="322" t="s">
        <v>735</v>
      </c>
      <c r="G176" s="301"/>
      <c r="H176" s="301" t="s">
        <v>804</v>
      </c>
      <c r="I176" s="301" t="s">
        <v>805</v>
      </c>
      <c r="J176" s="301">
        <v>1</v>
      </c>
      <c r="K176" s="344"/>
    </row>
    <row r="177" ht="15" customHeight="1">
      <c r="B177" s="323"/>
      <c r="C177" s="301" t="s">
        <v>50</v>
      </c>
      <c r="D177" s="301"/>
      <c r="E177" s="301"/>
      <c r="F177" s="322" t="s">
        <v>735</v>
      </c>
      <c r="G177" s="301"/>
      <c r="H177" s="301" t="s">
        <v>806</v>
      </c>
      <c r="I177" s="301" t="s">
        <v>737</v>
      </c>
      <c r="J177" s="301">
        <v>20</v>
      </c>
      <c r="K177" s="344"/>
    </row>
    <row r="178" ht="15" customHeight="1">
      <c r="B178" s="323"/>
      <c r="C178" s="301" t="s">
        <v>108</v>
      </c>
      <c r="D178" s="301"/>
      <c r="E178" s="301"/>
      <c r="F178" s="322" t="s">
        <v>735</v>
      </c>
      <c r="G178" s="301"/>
      <c r="H178" s="301" t="s">
        <v>807</v>
      </c>
      <c r="I178" s="301" t="s">
        <v>737</v>
      </c>
      <c r="J178" s="301">
        <v>255</v>
      </c>
      <c r="K178" s="344"/>
    </row>
    <row r="179" ht="15" customHeight="1">
      <c r="B179" s="323"/>
      <c r="C179" s="301" t="s">
        <v>109</v>
      </c>
      <c r="D179" s="301"/>
      <c r="E179" s="301"/>
      <c r="F179" s="322" t="s">
        <v>735</v>
      </c>
      <c r="G179" s="301"/>
      <c r="H179" s="301" t="s">
        <v>700</v>
      </c>
      <c r="I179" s="301" t="s">
        <v>737</v>
      </c>
      <c r="J179" s="301">
        <v>10</v>
      </c>
      <c r="K179" s="344"/>
    </row>
    <row r="180" ht="15" customHeight="1">
      <c r="B180" s="323"/>
      <c r="C180" s="301" t="s">
        <v>110</v>
      </c>
      <c r="D180" s="301"/>
      <c r="E180" s="301"/>
      <c r="F180" s="322" t="s">
        <v>735</v>
      </c>
      <c r="G180" s="301"/>
      <c r="H180" s="301" t="s">
        <v>808</v>
      </c>
      <c r="I180" s="301" t="s">
        <v>769</v>
      </c>
      <c r="J180" s="301"/>
      <c r="K180" s="344"/>
    </row>
    <row r="181" ht="15" customHeight="1">
      <c r="B181" s="323"/>
      <c r="C181" s="301" t="s">
        <v>809</v>
      </c>
      <c r="D181" s="301"/>
      <c r="E181" s="301"/>
      <c r="F181" s="322" t="s">
        <v>735</v>
      </c>
      <c r="G181" s="301"/>
      <c r="H181" s="301" t="s">
        <v>810</v>
      </c>
      <c r="I181" s="301" t="s">
        <v>769</v>
      </c>
      <c r="J181" s="301"/>
      <c r="K181" s="344"/>
    </row>
    <row r="182" ht="15" customHeight="1">
      <c r="B182" s="323"/>
      <c r="C182" s="301" t="s">
        <v>798</v>
      </c>
      <c r="D182" s="301"/>
      <c r="E182" s="301"/>
      <c r="F182" s="322" t="s">
        <v>735</v>
      </c>
      <c r="G182" s="301"/>
      <c r="H182" s="301" t="s">
        <v>811</v>
      </c>
      <c r="I182" s="301" t="s">
        <v>769</v>
      </c>
      <c r="J182" s="301"/>
      <c r="K182" s="344"/>
    </row>
    <row r="183" ht="15" customHeight="1">
      <c r="B183" s="323"/>
      <c r="C183" s="301" t="s">
        <v>112</v>
      </c>
      <c r="D183" s="301"/>
      <c r="E183" s="301"/>
      <c r="F183" s="322" t="s">
        <v>741</v>
      </c>
      <c r="G183" s="301"/>
      <c r="H183" s="301" t="s">
        <v>812</v>
      </c>
      <c r="I183" s="301" t="s">
        <v>737</v>
      </c>
      <c r="J183" s="301">
        <v>50</v>
      </c>
      <c r="K183" s="344"/>
    </row>
    <row r="184" ht="15" customHeight="1">
      <c r="B184" s="323"/>
      <c r="C184" s="301" t="s">
        <v>813</v>
      </c>
      <c r="D184" s="301"/>
      <c r="E184" s="301"/>
      <c r="F184" s="322" t="s">
        <v>741</v>
      </c>
      <c r="G184" s="301"/>
      <c r="H184" s="301" t="s">
        <v>814</v>
      </c>
      <c r="I184" s="301" t="s">
        <v>815</v>
      </c>
      <c r="J184" s="301"/>
      <c r="K184" s="344"/>
    </row>
    <row r="185" ht="15" customHeight="1">
      <c r="B185" s="323"/>
      <c r="C185" s="301" t="s">
        <v>816</v>
      </c>
      <c r="D185" s="301"/>
      <c r="E185" s="301"/>
      <c r="F185" s="322" t="s">
        <v>741</v>
      </c>
      <c r="G185" s="301"/>
      <c r="H185" s="301" t="s">
        <v>817</v>
      </c>
      <c r="I185" s="301" t="s">
        <v>815</v>
      </c>
      <c r="J185" s="301"/>
      <c r="K185" s="344"/>
    </row>
    <row r="186" ht="15" customHeight="1">
      <c r="B186" s="323"/>
      <c r="C186" s="301" t="s">
        <v>818</v>
      </c>
      <c r="D186" s="301"/>
      <c r="E186" s="301"/>
      <c r="F186" s="322" t="s">
        <v>741</v>
      </c>
      <c r="G186" s="301"/>
      <c r="H186" s="301" t="s">
        <v>819</v>
      </c>
      <c r="I186" s="301" t="s">
        <v>815</v>
      </c>
      <c r="J186" s="301"/>
      <c r="K186" s="344"/>
    </row>
    <row r="187" ht="15" customHeight="1">
      <c r="B187" s="323"/>
      <c r="C187" s="356" t="s">
        <v>820</v>
      </c>
      <c r="D187" s="301"/>
      <c r="E187" s="301"/>
      <c r="F187" s="322" t="s">
        <v>741</v>
      </c>
      <c r="G187" s="301"/>
      <c r="H187" s="301" t="s">
        <v>821</v>
      </c>
      <c r="I187" s="301" t="s">
        <v>822</v>
      </c>
      <c r="J187" s="357" t="s">
        <v>823</v>
      </c>
      <c r="K187" s="344"/>
    </row>
    <row r="188" ht="15" customHeight="1">
      <c r="B188" s="323"/>
      <c r="C188" s="307" t="s">
        <v>39</v>
      </c>
      <c r="D188" s="301"/>
      <c r="E188" s="301"/>
      <c r="F188" s="322" t="s">
        <v>735</v>
      </c>
      <c r="G188" s="301"/>
      <c r="H188" s="297" t="s">
        <v>824</v>
      </c>
      <c r="I188" s="301" t="s">
        <v>825</v>
      </c>
      <c r="J188" s="301"/>
      <c r="K188" s="344"/>
    </row>
    <row r="189" ht="15" customHeight="1">
      <c r="B189" s="323"/>
      <c r="C189" s="307" t="s">
        <v>826</v>
      </c>
      <c r="D189" s="301"/>
      <c r="E189" s="301"/>
      <c r="F189" s="322" t="s">
        <v>735</v>
      </c>
      <c r="G189" s="301"/>
      <c r="H189" s="301" t="s">
        <v>827</v>
      </c>
      <c r="I189" s="301" t="s">
        <v>769</v>
      </c>
      <c r="J189" s="301"/>
      <c r="K189" s="344"/>
    </row>
    <row r="190" ht="15" customHeight="1">
      <c r="B190" s="323"/>
      <c r="C190" s="307" t="s">
        <v>828</v>
      </c>
      <c r="D190" s="301"/>
      <c r="E190" s="301"/>
      <c r="F190" s="322" t="s">
        <v>735</v>
      </c>
      <c r="G190" s="301"/>
      <c r="H190" s="301" t="s">
        <v>829</v>
      </c>
      <c r="I190" s="301" t="s">
        <v>769</v>
      </c>
      <c r="J190" s="301"/>
      <c r="K190" s="344"/>
    </row>
    <row r="191" ht="15" customHeight="1">
      <c r="B191" s="323"/>
      <c r="C191" s="307" t="s">
        <v>830</v>
      </c>
      <c r="D191" s="301"/>
      <c r="E191" s="301"/>
      <c r="F191" s="322" t="s">
        <v>741</v>
      </c>
      <c r="G191" s="301"/>
      <c r="H191" s="301" t="s">
        <v>831</v>
      </c>
      <c r="I191" s="301" t="s">
        <v>769</v>
      </c>
      <c r="J191" s="301"/>
      <c r="K191" s="344"/>
    </row>
    <row r="192" ht="15" customHeight="1">
      <c r="B192" s="350"/>
      <c r="C192" s="358"/>
      <c r="D192" s="332"/>
      <c r="E192" s="332"/>
      <c r="F192" s="332"/>
      <c r="G192" s="332"/>
      <c r="H192" s="332"/>
      <c r="I192" s="332"/>
      <c r="J192" s="332"/>
      <c r="K192" s="351"/>
    </row>
    <row r="193" ht="18.75" customHeight="1">
      <c r="B193" s="297"/>
      <c r="C193" s="301"/>
      <c r="D193" s="301"/>
      <c r="E193" s="301"/>
      <c r="F193" s="322"/>
      <c r="G193" s="301"/>
      <c r="H193" s="301"/>
      <c r="I193" s="301"/>
      <c r="J193" s="301"/>
      <c r="K193" s="297"/>
    </row>
    <row r="194" ht="18.75" customHeight="1">
      <c r="B194" s="297"/>
      <c r="C194" s="301"/>
      <c r="D194" s="301"/>
      <c r="E194" s="301"/>
      <c r="F194" s="322"/>
      <c r="G194" s="301"/>
      <c r="H194" s="301"/>
      <c r="I194" s="301"/>
      <c r="J194" s="301"/>
      <c r="K194" s="297"/>
    </row>
    <row r="195" ht="18.75" customHeight="1">
      <c r="B195" s="308"/>
      <c r="C195" s="308"/>
      <c r="D195" s="308"/>
      <c r="E195" s="308"/>
      <c r="F195" s="308"/>
      <c r="G195" s="308"/>
      <c r="H195" s="308"/>
      <c r="I195" s="308"/>
      <c r="J195" s="308"/>
      <c r="K195" s="308"/>
    </row>
    <row r="196" ht="13.5">
      <c r="B196" s="287"/>
      <c r="C196" s="288"/>
      <c r="D196" s="288"/>
      <c r="E196" s="288"/>
      <c r="F196" s="288"/>
      <c r="G196" s="288"/>
      <c r="H196" s="288"/>
      <c r="I196" s="288"/>
      <c r="J196" s="288"/>
      <c r="K196" s="289"/>
    </row>
    <row r="197" ht="21">
      <c r="B197" s="290"/>
      <c r="C197" s="291" t="s">
        <v>832</v>
      </c>
      <c r="D197" s="291"/>
      <c r="E197" s="291"/>
      <c r="F197" s="291"/>
      <c r="G197" s="291"/>
      <c r="H197" s="291"/>
      <c r="I197" s="291"/>
      <c r="J197" s="291"/>
      <c r="K197" s="292"/>
    </row>
    <row r="198" ht="25.5" customHeight="1">
      <c r="B198" s="290"/>
      <c r="C198" s="359" t="s">
        <v>833</v>
      </c>
      <c r="D198" s="359"/>
      <c r="E198" s="359"/>
      <c r="F198" s="359" t="s">
        <v>834</v>
      </c>
      <c r="G198" s="360"/>
      <c r="H198" s="359" t="s">
        <v>835</v>
      </c>
      <c r="I198" s="359"/>
      <c r="J198" s="359"/>
      <c r="K198" s="292"/>
    </row>
    <row r="199" ht="5.25" customHeight="1">
      <c r="B199" s="323"/>
      <c r="C199" s="320"/>
      <c r="D199" s="320"/>
      <c r="E199" s="320"/>
      <c r="F199" s="320"/>
      <c r="G199" s="301"/>
      <c r="H199" s="320"/>
      <c r="I199" s="320"/>
      <c r="J199" s="320"/>
      <c r="K199" s="344"/>
    </row>
    <row r="200" ht="15" customHeight="1">
      <c r="B200" s="323"/>
      <c r="C200" s="301" t="s">
        <v>825</v>
      </c>
      <c r="D200" s="301"/>
      <c r="E200" s="301"/>
      <c r="F200" s="322" t="s">
        <v>40</v>
      </c>
      <c r="G200" s="301"/>
      <c r="H200" s="301" t="s">
        <v>836</v>
      </c>
      <c r="I200" s="301"/>
      <c r="J200" s="301"/>
      <c r="K200" s="344"/>
    </row>
    <row r="201" ht="15" customHeight="1">
      <c r="B201" s="323"/>
      <c r="C201" s="329"/>
      <c r="D201" s="301"/>
      <c r="E201" s="301"/>
      <c r="F201" s="322" t="s">
        <v>41</v>
      </c>
      <c r="G201" s="301"/>
      <c r="H201" s="301" t="s">
        <v>837</v>
      </c>
      <c r="I201" s="301"/>
      <c r="J201" s="301"/>
      <c r="K201" s="344"/>
    </row>
    <row r="202" ht="15" customHeight="1">
      <c r="B202" s="323"/>
      <c r="C202" s="329"/>
      <c r="D202" s="301"/>
      <c r="E202" s="301"/>
      <c r="F202" s="322" t="s">
        <v>44</v>
      </c>
      <c r="G202" s="301"/>
      <c r="H202" s="301" t="s">
        <v>838</v>
      </c>
      <c r="I202" s="301"/>
      <c r="J202" s="301"/>
      <c r="K202" s="344"/>
    </row>
    <row r="203" ht="15" customHeight="1">
      <c r="B203" s="323"/>
      <c r="C203" s="301"/>
      <c r="D203" s="301"/>
      <c r="E203" s="301"/>
      <c r="F203" s="322" t="s">
        <v>42</v>
      </c>
      <c r="G203" s="301"/>
      <c r="H203" s="301" t="s">
        <v>839</v>
      </c>
      <c r="I203" s="301"/>
      <c r="J203" s="301"/>
      <c r="K203" s="344"/>
    </row>
    <row r="204" ht="15" customHeight="1">
      <c r="B204" s="323"/>
      <c r="C204" s="301"/>
      <c r="D204" s="301"/>
      <c r="E204" s="301"/>
      <c r="F204" s="322" t="s">
        <v>43</v>
      </c>
      <c r="G204" s="301"/>
      <c r="H204" s="301" t="s">
        <v>840</v>
      </c>
      <c r="I204" s="301"/>
      <c r="J204" s="301"/>
      <c r="K204" s="344"/>
    </row>
    <row r="205" ht="15" customHeight="1">
      <c r="B205" s="323"/>
      <c r="C205" s="301"/>
      <c r="D205" s="301"/>
      <c r="E205" s="301"/>
      <c r="F205" s="322"/>
      <c r="G205" s="301"/>
      <c r="H205" s="301"/>
      <c r="I205" s="301"/>
      <c r="J205" s="301"/>
      <c r="K205" s="344"/>
    </row>
    <row r="206" ht="15" customHeight="1">
      <c r="B206" s="323"/>
      <c r="C206" s="301" t="s">
        <v>781</v>
      </c>
      <c r="D206" s="301"/>
      <c r="E206" s="301"/>
      <c r="F206" s="322" t="s">
        <v>76</v>
      </c>
      <c r="G206" s="301"/>
      <c r="H206" s="301" t="s">
        <v>841</v>
      </c>
      <c r="I206" s="301"/>
      <c r="J206" s="301"/>
      <c r="K206" s="344"/>
    </row>
    <row r="207" ht="15" customHeight="1">
      <c r="B207" s="323"/>
      <c r="C207" s="329"/>
      <c r="D207" s="301"/>
      <c r="E207" s="301"/>
      <c r="F207" s="322" t="s">
        <v>678</v>
      </c>
      <c r="G207" s="301"/>
      <c r="H207" s="301" t="s">
        <v>679</v>
      </c>
      <c r="I207" s="301"/>
      <c r="J207" s="301"/>
      <c r="K207" s="344"/>
    </row>
    <row r="208" ht="15" customHeight="1">
      <c r="B208" s="323"/>
      <c r="C208" s="301"/>
      <c r="D208" s="301"/>
      <c r="E208" s="301"/>
      <c r="F208" s="322" t="s">
        <v>676</v>
      </c>
      <c r="G208" s="301"/>
      <c r="H208" s="301" t="s">
        <v>842</v>
      </c>
      <c r="I208" s="301"/>
      <c r="J208" s="301"/>
      <c r="K208" s="344"/>
    </row>
    <row r="209" ht="15" customHeight="1">
      <c r="B209" s="361"/>
      <c r="C209" s="329"/>
      <c r="D209" s="329"/>
      <c r="E209" s="329"/>
      <c r="F209" s="322" t="s">
        <v>680</v>
      </c>
      <c r="G209" s="307"/>
      <c r="H209" s="348" t="s">
        <v>681</v>
      </c>
      <c r="I209" s="348"/>
      <c r="J209" s="348"/>
      <c r="K209" s="362"/>
    </row>
    <row r="210" ht="15" customHeight="1">
      <c r="B210" s="361"/>
      <c r="C210" s="329"/>
      <c r="D210" s="329"/>
      <c r="E210" s="329"/>
      <c r="F210" s="322" t="s">
        <v>682</v>
      </c>
      <c r="G210" s="307"/>
      <c r="H210" s="348" t="s">
        <v>148</v>
      </c>
      <c r="I210" s="348"/>
      <c r="J210" s="348"/>
      <c r="K210" s="362"/>
    </row>
    <row r="211" ht="15" customHeight="1">
      <c r="B211" s="361"/>
      <c r="C211" s="329"/>
      <c r="D211" s="329"/>
      <c r="E211" s="329"/>
      <c r="F211" s="363"/>
      <c r="G211" s="307"/>
      <c r="H211" s="364"/>
      <c r="I211" s="364"/>
      <c r="J211" s="364"/>
      <c r="K211" s="362"/>
    </row>
    <row r="212" ht="15" customHeight="1">
      <c r="B212" s="361"/>
      <c r="C212" s="301" t="s">
        <v>805</v>
      </c>
      <c r="D212" s="329"/>
      <c r="E212" s="329"/>
      <c r="F212" s="322">
        <v>1</v>
      </c>
      <c r="G212" s="307"/>
      <c r="H212" s="348" t="s">
        <v>843</v>
      </c>
      <c r="I212" s="348"/>
      <c r="J212" s="348"/>
      <c r="K212" s="362"/>
    </row>
    <row r="213" ht="15" customHeight="1">
      <c r="B213" s="361"/>
      <c r="C213" s="329"/>
      <c r="D213" s="329"/>
      <c r="E213" s="329"/>
      <c r="F213" s="322">
        <v>2</v>
      </c>
      <c r="G213" s="307"/>
      <c r="H213" s="348" t="s">
        <v>844</v>
      </c>
      <c r="I213" s="348"/>
      <c r="J213" s="348"/>
      <c r="K213" s="362"/>
    </row>
    <row r="214" ht="15" customHeight="1">
      <c r="B214" s="361"/>
      <c r="C214" s="329"/>
      <c r="D214" s="329"/>
      <c r="E214" s="329"/>
      <c r="F214" s="322">
        <v>3</v>
      </c>
      <c r="G214" s="307"/>
      <c r="H214" s="348" t="s">
        <v>845</v>
      </c>
      <c r="I214" s="348"/>
      <c r="J214" s="348"/>
      <c r="K214" s="362"/>
    </row>
    <row r="215" ht="15" customHeight="1">
      <c r="B215" s="361"/>
      <c r="C215" s="329"/>
      <c r="D215" s="329"/>
      <c r="E215" s="329"/>
      <c r="F215" s="322">
        <v>4</v>
      </c>
      <c r="G215" s="307"/>
      <c r="H215" s="348" t="s">
        <v>846</v>
      </c>
      <c r="I215" s="348"/>
      <c r="J215" s="348"/>
      <c r="K215" s="362"/>
    </row>
    <row r="216" ht="12.75" customHeight="1">
      <c r="B216" s="365"/>
      <c r="C216" s="366"/>
      <c r="D216" s="366"/>
      <c r="E216" s="366"/>
      <c r="F216" s="366"/>
      <c r="G216" s="366"/>
      <c r="H216" s="366"/>
      <c r="I216" s="366"/>
      <c r="J216" s="366"/>
      <c r="K216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FRANTISEK\Frantisek</dc:creator>
  <cp:lastModifiedBy>FRANTISEK\Frantisek</cp:lastModifiedBy>
  <dcterms:created xsi:type="dcterms:W3CDTF">2019-01-11T13:33:47Z</dcterms:created>
  <dcterms:modified xsi:type="dcterms:W3CDTF">2019-01-11T13:33:58Z</dcterms:modified>
</cp:coreProperties>
</file>